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lee.davis\Desktop\Monarch\monarch WHEGs\"/>
    </mc:Choice>
  </mc:AlternateContent>
  <bookViews>
    <workbookView xWindow="0" yWindow="0" windowWidth="28800" windowHeight="12225" tabRatio="765"/>
  </bookViews>
  <sheets>
    <sheet name="Datasheet Instructions" sheetId="3" r:id="rId1"/>
    <sheet name="Rapid Approach Screening" sheetId="1" r:id="rId2"/>
    <sheet name="Standard Approach Assessment" sheetId="2" r:id="rId3"/>
    <sheet name="Selected Practices" sheetId="7" r:id="rId4"/>
    <sheet name="State Monarch BMPs" sheetId="4" r:id="rId5"/>
    <sheet name="TN9_Table 3" sheetId="6" r:id="rId6"/>
  </sheets>
  <definedNames>
    <definedName name="_xlnm._FilterDatabase" localSheetId="3" hidden="1">'Selected Practices'!$B$2:$D$45</definedName>
    <definedName name="Burning" localSheetId="4">'State Monarch BMPs'!$A$41</definedName>
    <definedName name="Coordinate_Activities_with_Neighbors" localSheetId="4">'State Monarch BMPs'!$A$37</definedName>
    <definedName name="Grazing" localSheetId="4">'State Monarch BMPs'!$A$51</definedName>
    <definedName name="Herbicide_Applications" localSheetId="4">'State Monarch BMPs'!$A$55</definedName>
    <definedName name="Iowa_NRCS_Best_Practices_for_Monarch_DRA" localSheetId="4">'State Monarch BMPs'!$A$17</definedName>
    <definedName name="Look_Before_Acting" localSheetId="4">'State Monarch BMPs'!$A$33</definedName>
    <definedName name="Mowing_and_Haying" localSheetId="4">'State Monarch BMPs'!$A$61</definedName>
    <definedName name="_xlnm.Print_Area" localSheetId="0">'Datasheet Instructions'!$A$1:$BG$29</definedName>
    <definedName name="_xlnm.Print_Area" localSheetId="1">'Rapid Approach Screening'!$A$1:$BG$19</definedName>
    <definedName name="_xlnm.Print_Area" localSheetId="3">'Selected Practices'!$B$1:$D$47</definedName>
    <definedName name="_xlnm.Print_Area" localSheetId="2">'Standard Approach Assessment'!$A$1:$BH$110</definedName>
    <definedName name="_xlnm.Print_Area" localSheetId="4">'State Monarch BMPs'!$A$1:$O$188</definedName>
    <definedName name="_xlnm.Print_Area" localSheetId="5">'TN9_Table 3'!$A$1:$S$195</definedName>
    <definedName name="Tillage" localSheetId="4">'State Monarch BMPs'!$A$68</definedName>
    <definedName name="Use_Approved_Decision_Support_Tools" localSheetId="4">'State Monarch BMPs'!$A$23</definedName>
  </definedNames>
  <calcPr calcId="179017" iterate="1"/>
</workbook>
</file>

<file path=xl/calcChain.xml><?xml version="1.0" encoding="utf-8"?>
<calcChain xmlns="http://schemas.openxmlformats.org/spreadsheetml/2006/main">
  <c r="BH27" i="2" l="1"/>
  <c r="BC27" i="2"/>
  <c r="I27" i="2"/>
  <c r="I25" i="2"/>
  <c r="BH19" i="2" l="1"/>
  <c r="BC19" i="2"/>
  <c r="I19" i="2"/>
  <c r="BG37" i="2" l="1"/>
  <c r="I16" i="2" l="1"/>
  <c r="BC16" i="2"/>
  <c r="BH17" i="2"/>
  <c r="I13" i="2"/>
  <c r="BC13" i="2"/>
  <c r="BH14" i="2"/>
  <c r="BG67" i="2" l="1"/>
  <c r="BG53" i="2"/>
  <c r="BB43" i="2" l="1"/>
  <c r="BH29" i="2"/>
  <c r="I11" i="2"/>
  <c r="BC11" i="2"/>
  <c r="BA60" i="2"/>
  <c r="BA61" i="2"/>
  <c r="BA59" i="2"/>
  <c r="BA55" i="2"/>
  <c r="BB48" i="2"/>
  <c r="BB39" i="2"/>
  <c r="BA75" i="2"/>
  <c r="BB47" i="2"/>
  <c r="BC29" i="2"/>
  <c r="I29" i="2"/>
  <c r="BC31" i="2"/>
  <c r="BH49" i="2" l="1"/>
  <c r="BH24" i="2" l="1"/>
  <c r="BH9" i="2"/>
  <c r="I24" i="2"/>
  <c r="I9" i="2"/>
  <c r="BA74" i="2"/>
  <c r="BA76" i="2" l="1"/>
  <c r="BA69" i="2"/>
  <c r="G43" i="2" l="1"/>
  <c r="I31" i="2"/>
  <c r="BH25" i="2"/>
  <c r="BH63" i="2" l="1"/>
  <c r="BH62" i="2"/>
  <c r="BH61" i="2"/>
  <c r="BH57" i="2"/>
  <c r="BH56" i="2"/>
  <c r="BH55" i="2"/>
  <c r="BH77" i="2"/>
  <c r="BH76" i="2"/>
  <c r="BH72" i="2"/>
  <c r="BH71" i="2"/>
  <c r="BH69" i="2"/>
  <c r="BH48" i="2"/>
  <c r="BH44" i="2"/>
  <c r="BH43" i="2"/>
  <c r="BH41" i="2"/>
  <c r="BH39" i="2"/>
  <c r="BH33" i="2"/>
  <c r="BH31" i="2"/>
  <c r="BH11" i="2"/>
  <c r="BK24" i="2" l="1"/>
  <c r="BK10" i="2"/>
  <c r="BK69" i="2"/>
  <c r="BK55" i="2"/>
  <c r="BK40" i="2"/>
  <c r="G39" i="2"/>
  <c r="G41" i="2"/>
  <c r="G44" i="2"/>
  <c r="G48" i="2"/>
  <c r="G49" i="2"/>
  <c r="AN93" i="2" l="1"/>
  <c r="BM93" i="2" s="1"/>
  <c r="AR93" i="2" s="1"/>
  <c r="Y93" i="2"/>
  <c r="BL93" i="2" l="1"/>
  <c r="AD93" i="2" s="1"/>
  <c r="BA93" i="2"/>
  <c r="BN93" i="2" s="1"/>
  <c r="BE93" i="2" s="1"/>
  <c r="BC25" i="2"/>
  <c r="I56" i="2" l="1"/>
  <c r="I77" i="2"/>
  <c r="I76" i="2"/>
  <c r="I72" i="2"/>
  <c r="I71" i="2"/>
  <c r="I69" i="2"/>
  <c r="I63" i="2"/>
  <c r="I62" i="2"/>
  <c r="I61" i="2"/>
  <c r="I57" i="2"/>
  <c r="I55" i="2"/>
  <c r="I33" i="2" l="1"/>
  <c r="BI24" i="2" s="1"/>
  <c r="BI10" i="2"/>
  <c r="BJ10" i="2" l="1"/>
  <c r="BC33" i="2" l="1"/>
  <c r="BJ24" i="2" s="1"/>
  <c r="BJ40" i="2" l="1"/>
  <c r="Y88" i="2" s="1"/>
  <c r="BL88" i="2" l="1"/>
  <c r="AD88" i="2" s="1"/>
  <c r="BI69" i="2"/>
  <c r="BI55" i="2"/>
  <c r="AN82" i="2" s="1"/>
  <c r="BM82" i="2" s="1"/>
  <c r="AR82" i="2" s="1"/>
  <c r="BI40" i="2"/>
  <c r="Y82" i="2" s="1"/>
  <c r="BL82" i="2" l="1"/>
  <c r="AD82" i="2" s="1"/>
  <c r="BA82" i="2"/>
  <c r="BN82" i="2" s="1"/>
  <c r="BE82" i="2" s="1"/>
  <c r="BJ55" i="2"/>
  <c r="BJ69" i="2"/>
  <c r="AN88" i="2" l="1"/>
  <c r="BM88" i="2" s="1"/>
  <c r="AR88" i="2" s="1"/>
  <c r="BA88" i="2" l="1"/>
  <c r="BN88" i="2" s="1"/>
  <c r="BE88" i="2" s="1"/>
</calcChain>
</file>

<file path=xl/comments1.xml><?xml version="1.0" encoding="utf-8"?>
<comments xmlns="http://schemas.openxmlformats.org/spreadsheetml/2006/main">
  <authors>
    <author>Oja, Mark - NRCS, St. Paul, MN</author>
    <author>Cronin, James - NRCS, Des Moines, IA</author>
  </authors>
  <commentList>
    <comment ref="BG8" authorId="0" shapeId="0">
      <text>
        <r>
          <rPr>
            <sz val="9"/>
            <color indexed="81"/>
            <rFont val="Tahoma"/>
            <family val="2"/>
          </rPr>
          <t>Score the "Applied Condition" based on the appropriate "Benchmark" point category</t>
        </r>
      </text>
    </comment>
    <comment ref="BG23" authorId="1" shapeId="0">
      <text>
        <r>
          <rPr>
            <sz val="9"/>
            <color indexed="81"/>
            <rFont val="Tahoma"/>
            <family val="2"/>
          </rPr>
          <t xml:space="preserve">Score the "Applied Condition" based on the appropriate "Benchmark" point category
</t>
        </r>
      </text>
    </comment>
    <comment ref="BG38" authorId="0" shapeId="0">
      <text>
        <r>
          <rPr>
            <sz val="9"/>
            <color indexed="81"/>
            <rFont val="Tahoma"/>
            <family val="2"/>
          </rPr>
          <t xml:space="preserve">Score the "Applied Condition" based on the appropriate "Benchmark" point category
</t>
        </r>
      </text>
    </comment>
    <comment ref="BF54" authorId="0" shapeId="0">
      <text>
        <r>
          <rPr>
            <sz val="9"/>
            <color indexed="81"/>
            <rFont val="Tahoma"/>
            <family val="2"/>
          </rPr>
          <t>Score the "Applied Condition" based on the appropriate "Benchmark" point category</t>
        </r>
      </text>
    </comment>
    <comment ref="BG68" authorId="0" shapeId="0">
      <text>
        <r>
          <rPr>
            <sz val="9"/>
            <color indexed="81"/>
            <rFont val="Tahoma"/>
            <family val="2"/>
          </rPr>
          <t>Score the "Applied Condition" based on the appropriate "Benchmark" point category</t>
        </r>
      </text>
    </comment>
  </commentList>
</comments>
</file>

<file path=xl/sharedStrings.xml><?xml version="1.0" encoding="utf-8"?>
<sst xmlns="http://schemas.openxmlformats.org/spreadsheetml/2006/main" count="311" uniqueCount="219">
  <si>
    <r>
      <rPr>
        <b/>
        <sz val="12"/>
        <rFont val="Arial"/>
        <family val="2"/>
      </rPr>
      <t>STEP 2:  RAPID APPROACH: SCREENING LEVEL CRITERIA EVALUATION OF ASSESSMENT AREAS</t>
    </r>
  </si>
  <si>
    <r>
      <rPr>
        <b/>
        <sz val="11"/>
        <rFont val="Arial"/>
        <family val="2"/>
      </rPr>
      <t>Select Appropriate Monarch Plant Community Type for AA</t>
    </r>
  </si>
  <si>
    <r>
      <rPr>
        <b/>
        <sz val="11"/>
        <rFont val="Arial"/>
        <family val="2"/>
      </rPr>
      <t>Benchmark Rating</t>
    </r>
  </si>
  <si>
    <r>
      <rPr>
        <b/>
        <sz val="11"/>
        <rFont val="Arial"/>
        <family val="2"/>
      </rPr>
      <t>Planned Rating</t>
    </r>
  </si>
  <si>
    <t>Crop</t>
  </si>
  <si>
    <t>Poor</t>
  </si>
  <si>
    <t>Monotypic Grasses</t>
  </si>
  <si>
    <t>Brush</t>
  </si>
  <si>
    <t>Benchmark Score</t>
  </si>
  <si>
    <t>Planned Score</t>
  </si>
  <si>
    <t>Number of Stems</t>
  </si>
  <si>
    <r>
      <rPr>
        <b/>
        <sz val="11"/>
        <rFont val="Arial"/>
        <family val="2"/>
      </rPr>
      <t xml:space="preserve">0.00 </t>
    </r>
    <r>
      <rPr>
        <b/>
        <sz val="11"/>
        <color rgb="FF221F1F"/>
        <rFont val="Arial"/>
        <family val="2"/>
      </rPr>
      <t xml:space="preserve">– </t>
    </r>
    <r>
      <rPr>
        <b/>
        <sz val="11"/>
        <rFont val="Arial"/>
        <family val="2"/>
      </rPr>
      <t>0.25 (</t>
    </r>
    <r>
      <rPr>
        <b/>
        <i/>
        <sz val="11"/>
        <rFont val="Arial"/>
        <family val="2"/>
      </rPr>
      <t>poor</t>
    </r>
    <r>
      <rPr>
        <b/>
        <sz val="11"/>
        <rFont val="Arial"/>
        <family val="2"/>
      </rPr>
      <t>)</t>
    </r>
  </si>
  <si>
    <r>
      <rPr>
        <b/>
        <sz val="11"/>
        <rFont val="Arial"/>
        <family val="2"/>
      </rPr>
      <t xml:space="preserve">0.26 </t>
    </r>
    <r>
      <rPr>
        <b/>
        <sz val="11"/>
        <color rgb="FF221F1F"/>
        <rFont val="Arial"/>
        <family val="2"/>
      </rPr>
      <t xml:space="preserve">– </t>
    </r>
    <r>
      <rPr>
        <b/>
        <sz val="11"/>
        <rFont val="Arial"/>
        <family val="2"/>
      </rPr>
      <t>0.49 (</t>
    </r>
    <r>
      <rPr>
        <b/>
        <i/>
        <sz val="11"/>
        <rFont val="Arial"/>
        <family val="2"/>
      </rPr>
      <t>fair</t>
    </r>
    <r>
      <rPr>
        <b/>
        <sz val="11"/>
        <rFont val="Arial"/>
        <family val="2"/>
      </rPr>
      <t>)</t>
    </r>
  </si>
  <si>
    <r>
      <rPr>
        <b/>
        <sz val="11"/>
        <color rgb="FF221F1F"/>
        <rFont val="Arial"/>
        <family val="2"/>
      </rPr>
      <t>0.50 – 0.74 (</t>
    </r>
    <r>
      <rPr>
        <b/>
        <i/>
        <sz val="11"/>
        <color rgb="FF221F1F"/>
        <rFont val="Arial"/>
        <family val="2"/>
      </rPr>
      <t>good</t>
    </r>
    <r>
      <rPr>
        <b/>
        <sz val="11"/>
        <color rgb="FF221F1F"/>
        <rFont val="Arial"/>
        <family val="2"/>
      </rPr>
      <t>)</t>
    </r>
  </si>
  <si>
    <r>
      <rPr>
        <b/>
        <sz val="11"/>
        <color rgb="FF221F1F"/>
        <rFont val="Arial"/>
        <family val="2"/>
      </rPr>
      <t>0.75 – 1.00 (</t>
    </r>
    <r>
      <rPr>
        <b/>
        <i/>
        <sz val="11"/>
        <color rgb="FF221F1F"/>
        <rFont val="Arial"/>
        <family val="2"/>
      </rPr>
      <t>excellent</t>
    </r>
    <r>
      <rPr>
        <b/>
        <sz val="11"/>
        <color rgb="FF221F1F"/>
        <rFont val="Arial"/>
        <family val="2"/>
      </rPr>
      <t>)</t>
    </r>
  </si>
  <si>
    <r>
      <rPr>
        <b/>
        <sz val="11"/>
        <rFont val="Arial"/>
        <family val="2"/>
      </rPr>
      <t>V</t>
    </r>
    <r>
      <rPr>
        <b/>
        <vertAlign val="superscript"/>
        <sz val="11"/>
        <rFont val="Arial"/>
        <family val="2"/>
      </rPr>
      <t>WMR</t>
    </r>
    <r>
      <rPr>
        <b/>
        <sz val="11"/>
        <rFont val="Arial"/>
        <family val="2"/>
      </rPr>
      <t>: Weed Management Risk Condition</t>
    </r>
  </si>
  <si>
    <r>
      <rPr>
        <b/>
        <sz val="11"/>
        <rFont val="Arial"/>
        <family val="2"/>
      </rPr>
      <t>Selected Alternatives</t>
    </r>
    <r>
      <rPr>
        <b/>
        <sz val="7"/>
        <rFont val="Arial"/>
        <family val="2"/>
      </rPr>
      <t xml:space="preserve"> </t>
    </r>
    <r>
      <rPr>
        <b/>
        <sz val="11"/>
        <rFont val="Arial"/>
        <family val="2"/>
      </rPr>
      <t xml:space="preserve">(STEP 4)
</t>
    </r>
    <r>
      <rPr>
        <b/>
        <sz val="11"/>
        <rFont val="Arial"/>
        <family val="2"/>
      </rPr>
      <t xml:space="preserve">(Unless selected, label AA as </t>
    </r>
    <r>
      <rPr>
        <b/>
        <i/>
        <sz val="11"/>
        <rFont val="Arial"/>
        <family val="2"/>
      </rPr>
      <t xml:space="preserve">OUT </t>
    </r>
    <r>
      <rPr>
        <b/>
        <sz val="11"/>
        <rFont val="Arial"/>
        <family val="2"/>
      </rPr>
      <t>on the project map)</t>
    </r>
  </si>
  <si>
    <r>
      <rPr>
        <b/>
        <sz val="11"/>
        <rFont val="Arial"/>
        <family val="2"/>
      </rPr>
      <t xml:space="preserve">Selected Alternatives (STEP 4)
(Unless selected, label AA as </t>
    </r>
    <r>
      <rPr>
        <b/>
        <i/>
        <sz val="11"/>
        <rFont val="Arial"/>
        <family val="2"/>
      </rPr>
      <t xml:space="preserve">OUT </t>
    </r>
    <r>
      <rPr>
        <b/>
        <sz val="11"/>
        <rFont val="Arial"/>
        <family val="2"/>
      </rPr>
      <t>on the project map)</t>
    </r>
  </si>
  <si>
    <t>Owner/Operator:</t>
  </si>
  <si>
    <t>Identification # (farm, tract, field #, etc as required):</t>
  </si>
  <si>
    <t>Field Office:</t>
  </si>
  <si>
    <t>NRCS Planner and/or Consulting Biologist (NRCS or Partner):</t>
  </si>
  <si>
    <t>Date:</t>
  </si>
  <si>
    <t>Acres:</t>
  </si>
  <si>
    <t>ROP Location (Latitude)</t>
  </si>
  <si>
    <t>ROP Location (Longitude)</t>
  </si>
  <si>
    <t>Compass Bearing:</t>
  </si>
  <si>
    <r>
      <rPr>
        <sz val="11"/>
        <color rgb="FF221F1F"/>
        <rFont val="Arial"/>
        <family val="2"/>
      </rPr>
      <t xml:space="preserve">Milkweed absent in belt transects </t>
    </r>
    <r>
      <rPr>
        <sz val="11"/>
        <rFont val="Arial"/>
        <family val="2"/>
      </rPr>
      <t>and the AA (</t>
    </r>
    <r>
      <rPr>
        <b/>
        <sz val="11"/>
        <rFont val="Arial"/>
        <family val="2"/>
      </rPr>
      <t>0.10</t>
    </r>
    <r>
      <rPr>
        <sz val="11"/>
        <rFont val="Arial"/>
        <family val="2"/>
      </rPr>
      <t>)</t>
    </r>
  </si>
  <si>
    <t>ROP Label:     1</t>
  </si>
  <si>
    <t>ROP Label:     2</t>
  </si>
  <si>
    <t xml:space="preserve">ROP Label:     3 </t>
  </si>
  <si>
    <r>
      <rPr>
        <b/>
        <sz val="14"/>
        <color rgb="FF000000"/>
        <rFont val="Arial"/>
        <family val="2"/>
      </rPr>
      <t>STEP 1</t>
    </r>
    <r>
      <rPr>
        <b/>
        <sz val="12"/>
        <color rgb="FF000000"/>
        <rFont val="Arial"/>
        <family val="2"/>
      </rPr>
      <t>:</t>
    </r>
    <r>
      <rPr>
        <sz val="12"/>
        <color rgb="FF000000"/>
        <rFont val="Arial"/>
        <family val="2"/>
      </rPr>
      <t xml:space="preserve">  Complete Landowner, Farm and transect location information (if applicable).  Insert notes as necessary.</t>
    </r>
  </si>
  <si>
    <r>
      <t>V</t>
    </r>
    <r>
      <rPr>
        <b/>
        <vertAlign val="superscript"/>
        <sz val="11"/>
        <rFont val="Arial"/>
        <family val="2"/>
      </rPr>
      <t>FC</t>
    </r>
    <r>
      <rPr>
        <b/>
        <sz val="11"/>
        <rFont val="Arial"/>
        <family val="2"/>
      </rPr>
      <t>:  Average nectaring forb cover within the AA</t>
    </r>
  </si>
  <si>
    <r>
      <t>V</t>
    </r>
    <r>
      <rPr>
        <b/>
        <vertAlign val="superscript"/>
        <sz val="11"/>
        <rFont val="Arial"/>
        <family val="2"/>
      </rPr>
      <t>FR</t>
    </r>
    <r>
      <rPr>
        <b/>
        <sz val="11"/>
        <rFont val="Arial"/>
        <family val="2"/>
      </rPr>
      <t>:  Average number of nectaring forb-species within the AA.</t>
    </r>
  </si>
  <si>
    <r>
      <t xml:space="preserve">A Benchmark Habitat Condition Rating will be generated.  Determine the benchmark rating; Poor, Fair, Good or Excellent.  </t>
    </r>
    <r>
      <rPr>
        <b/>
        <i/>
        <sz val="12"/>
        <color rgb="FF000000"/>
        <rFont val="Arial"/>
        <family val="2"/>
      </rPr>
      <t>A rating of Good or Excellent is required to meet planning criteria.</t>
    </r>
  </si>
  <si>
    <t>Habitat Condition Score Ranges (and Associated Ratings)</t>
  </si>
  <si>
    <t xml:space="preserve">      Benchmark Condition</t>
  </si>
  <si>
    <t>Average</t>
  </si>
  <si>
    <r>
      <t xml:space="preserve">For AA's that do not meet minimum planning criteria, or the decision maker wishes to improve the benchmark habitat quality, review the associated planning alternatives relative to the existing benchmark rating.  </t>
    </r>
    <r>
      <rPr>
        <b/>
        <i/>
        <u/>
        <sz val="12"/>
        <color rgb="FF000000"/>
        <rFont val="Arial"/>
        <family val="2"/>
      </rPr>
      <t>Place an "X" in the appropriate yellow check box for the planning alternative</t>
    </r>
    <r>
      <rPr>
        <sz val="12"/>
        <color rgb="FF000000"/>
        <rFont val="Arial"/>
        <family val="2"/>
      </rPr>
      <t xml:space="preserve"> that the decision maker chooses.  Complete this for each variable.  </t>
    </r>
  </si>
  <si>
    <t>Applied Score</t>
  </si>
  <si>
    <t>Monarch Wildlife Habitat Evaluation Guide (WHEG)                                                                                                      2018</t>
  </si>
  <si>
    <t>NOTES:</t>
  </si>
  <si>
    <r>
      <rPr>
        <b/>
        <u/>
        <sz val="12"/>
        <color rgb="FF000000"/>
        <rFont val="Arial"/>
        <family val="2"/>
      </rPr>
      <t>STEP 1: GENERAL INSTRUCTIONS.</t>
    </r>
    <r>
      <rPr>
        <sz val="11"/>
        <color rgb="FF000000"/>
        <rFont val="Arial"/>
        <family val="2"/>
      </rPr>
      <t xml:space="preserve">  All assessment areas will be evaluated on a separate datasheet.  If a factor is not applicable do not score that factor.  While every factor may not fit every situation, the WHEG should be completed by placing the corresponding score in the "Benchmark" column which most closely represents that factor.  Planners should carefully asses each factor prior to assigning the score to a particular situation.  This score represents the habitat in its current, untreated state.  Interpolate between values if necessary.  All scores are for current year (previous 12 months) unless otherwise stated.  The "Planned" column is the expected score when the conservation plan or practice is established.  If a factor is scored as N/A do not count that factor in the total. </t>
    </r>
    <r>
      <rPr>
        <b/>
        <sz val="11"/>
        <color rgb="FF000000"/>
        <rFont val="Arial"/>
        <family val="2"/>
      </rPr>
      <t xml:space="preserve"> In order to achieve the RMS planning criteria of &gt;0.50, the "planned" rating must be </t>
    </r>
    <r>
      <rPr>
        <b/>
        <i/>
        <sz val="11"/>
        <color rgb="FF000000"/>
        <rFont val="Arial"/>
        <family val="2"/>
      </rPr>
      <t xml:space="preserve">good </t>
    </r>
    <r>
      <rPr>
        <b/>
        <sz val="11"/>
        <color rgb="FF000000"/>
        <rFont val="Arial"/>
        <family val="2"/>
      </rPr>
      <t>or greater.</t>
    </r>
  </si>
  <si>
    <t>Benchmark Composite Score</t>
  </si>
  <si>
    <r>
      <rPr>
        <b/>
        <sz val="14"/>
        <color rgb="FF000000"/>
        <rFont val="Arial"/>
        <family val="2"/>
      </rPr>
      <t>STEP 2:</t>
    </r>
    <r>
      <rPr>
        <sz val="12"/>
        <color rgb="FF000000"/>
        <rFont val="Arial"/>
        <family val="2"/>
      </rPr>
      <t xml:space="preserve">   Complete Plant Community Type screening.  If the plant community type is; Crop, Monotypic Grasses or Brush, then the default Benchmark Rating is </t>
    </r>
    <r>
      <rPr>
        <b/>
        <sz val="12"/>
        <color rgb="FF000000"/>
        <rFont val="Arial"/>
        <family val="2"/>
      </rPr>
      <t xml:space="preserve">POOR and </t>
    </r>
    <r>
      <rPr>
        <b/>
        <i/>
        <sz val="12"/>
        <color rgb="FF000000"/>
        <rFont val="Arial"/>
        <family val="2"/>
      </rPr>
      <t>the AA benchmark condition does not meet minimum Planning Criteria</t>
    </r>
    <r>
      <rPr>
        <sz val="12"/>
        <color rgb="FF000000"/>
        <rFont val="Arial"/>
        <family val="2"/>
      </rPr>
      <t>.  Review the associated Planning Alternative for the selected plant community type. Check the box if the decision maker accepts the planning alternatives.  By agreeing to establish Monarch habitat in accordance with CPS 327 - Conservation Cover,</t>
    </r>
    <r>
      <rPr>
        <b/>
        <i/>
        <sz val="12"/>
        <color rgb="FF000000"/>
        <rFont val="Arial"/>
        <family val="2"/>
      </rPr>
      <t xml:space="preserve"> the AA planned condition meets Planning Criteria of </t>
    </r>
    <r>
      <rPr>
        <b/>
        <i/>
        <u/>
        <sz val="12"/>
        <color rgb="FF000000"/>
        <rFont val="Arial"/>
        <family val="2"/>
      </rPr>
      <t>&gt;</t>
    </r>
    <r>
      <rPr>
        <b/>
        <i/>
        <sz val="12"/>
        <color rgb="FF000000"/>
        <rFont val="Arial"/>
        <family val="2"/>
      </rPr>
      <t xml:space="preserve"> 0.50.</t>
    </r>
    <r>
      <rPr>
        <sz val="12"/>
        <color rgb="FF000000"/>
        <rFont val="Arial"/>
        <family val="2"/>
      </rPr>
      <t xml:space="preserve">  Print and retain Page 1 of the WHEG for documentation.</t>
    </r>
  </si>
  <si>
    <t xml:space="preserve">STEP 4:  DETERMINE PLANNED HABITAT CONDITION RATING                       </t>
  </si>
  <si>
    <t>STEPS 5-6: DOCUMENT DECISIONS AND EVALUATE PLAN IMPLEMENTATION (APPLIED CONDITION)</t>
  </si>
  <si>
    <t>B</t>
  </si>
  <si>
    <t>P</t>
  </si>
  <si>
    <t>A</t>
  </si>
  <si>
    <t>Monarch Wildlife Habitat Evaluation Guide (WHEG): Midwest Edition 2.0                                                                     2018</t>
  </si>
  <si>
    <t>Benchmark Score  Breeding Habitat</t>
  </si>
  <si>
    <t>Benchmark Score   Nectaring Habitat</t>
  </si>
  <si>
    <t>Planned Score/Rating  Breeding Habitat</t>
  </si>
  <si>
    <t>Planned Score/Rating              Nectaring Habitat</t>
  </si>
  <si>
    <t>Planned Composite Score/Rating</t>
  </si>
  <si>
    <t>Applied Score/Rating  Breeding Habitat</t>
  </si>
  <si>
    <t>Applied Score/Rating   Nectaring Habitat</t>
  </si>
  <si>
    <t>Applied Composite Score/Rating</t>
  </si>
  <si>
    <t>BENCHMARK HABITAT CONDITION</t>
  </si>
  <si>
    <t>PLANNED HABITAT CONDITION</t>
  </si>
  <si>
    <t>APPLIED HABITAT CONDITION</t>
  </si>
  <si>
    <t>P3</t>
  </si>
  <si>
    <t>P2</t>
  </si>
  <si>
    <t>P1</t>
  </si>
  <si>
    <t>ROP 1</t>
  </si>
  <si>
    <t>ROP 2</t>
  </si>
  <si>
    <t>ROP 3</t>
  </si>
  <si>
    <t>Applied
Score</t>
  </si>
  <si>
    <t xml:space="preserve">Assessment Area:  </t>
  </si>
  <si>
    <r>
      <t xml:space="preserve">Milkweed absent in belt transects; however, individual milkweed stems present in the AA </t>
    </r>
    <r>
      <rPr>
        <b/>
        <sz val="11"/>
        <color rgb="FF221F1F"/>
        <rFont val="Arial"/>
        <family val="2"/>
      </rPr>
      <t>(0.15)</t>
    </r>
  </si>
  <si>
    <t>Apply this step only to  plant community type: OTHER PRIMARILY HERBACEOUS COMMUNITIES.</t>
  </si>
  <si>
    <t>Number of 
Stems</t>
  </si>
  <si>
    <t xml:space="preserve">Transect Data (milkweed density):  </t>
  </si>
  <si>
    <t xml:space="preserve">Plot Data (forb cover):  </t>
  </si>
  <si>
    <t xml:space="preserve">Plot Data (forb richness):  </t>
  </si>
  <si>
    <r>
      <t xml:space="preserve">AA meets all conditions described  for a score of 0.5 (above), AND the Client agrees to implement off-site drift prevention or mitigation practices and/or techniques from Table 3 of TN 190-AGR-9 totaling an index score of at least 20.  </t>
    </r>
    <r>
      <rPr>
        <b/>
        <sz val="11"/>
        <rFont val="Arial"/>
        <family val="2"/>
      </rPr>
      <t>(0.85)</t>
    </r>
  </si>
  <si>
    <r>
      <t xml:space="preserve"> </t>
    </r>
    <r>
      <rPr>
        <i/>
        <sz val="11"/>
        <color rgb="FF000000"/>
        <rFont val="Arial"/>
        <family val="2"/>
      </rPr>
      <t>Check this box if:</t>
    </r>
  </si>
  <si>
    <t>Code</t>
  </si>
  <si>
    <t>Upland Wildlife Habitat Management</t>
  </si>
  <si>
    <t>Brush Management</t>
  </si>
  <si>
    <t>Herbaceous Weed Treatment</t>
  </si>
  <si>
    <t>High Tunnel System</t>
  </si>
  <si>
    <t>Conservation Cover</t>
  </si>
  <si>
    <t>Conservation Crop Rotation</t>
  </si>
  <si>
    <t xml:space="preserve">Residue and Tillage Management, No-Till </t>
  </si>
  <si>
    <t>Prescribed Burning</t>
  </si>
  <si>
    <t>Cover Crop</t>
  </si>
  <si>
    <t>Critical Area Planting</t>
  </si>
  <si>
    <t xml:space="preserve">Residue and Tillage Management, Reduced Till </t>
  </si>
  <si>
    <t>Well Decommissioning</t>
  </si>
  <si>
    <t>Dike</t>
  </si>
  <si>
    <t>Diversion</t>
  </si>
  <si>
    <t>Pond</t>
  </si>
  <si>
    <t>Fence</t>
  </si>
  <si>
    <t>Field Border</t>
  </si>
  <si>
    <t>Riparian Herbaceous Cover</t>
  </si>
  <si>
    <t>Riparian Forest Buffer</t>
  </si>
  <si>
    <t>Filter Strip</t>
  </si>
  <si>
    <t>Fire Break</t>
  </si>
  <si>
    <t>Fish Passage</t>
  </si>
  <si>
    <t>Mulching</t>
  </si>
  <si>
    <t>Obstruction Removal</t>
  </si>
  <si>
    <t>Forage Harvest Management</t>
  </si>
  <si>
    <t>Livestock Pipeline</t>
  </si>
  <si>
    <t>Prescribed Grazing</t>
  </si>
  <si>
    <t>Pumping Plant</t>
  </si>
  <si>
    <t>Heavy Use Area Protection</t>
  </si>
  <si>
    <t>Structure for Water Control</t>
  </si>
  <si>
    <t>Nutrient Management</t>
  </si>
  <si>
    <t>Integrated Pest Management</t>
  </si>
  <si>
    <t>Subsurface Drain</t>
  </si>
  <si>
    <t>Watering Facility</t>
  </si>
  <si>
    <t>Underground Outlet</t>
  </si>
  <si>
    <t>Water Well</t>
  </si>
  <si>
    <t>Wetland Wildlife Habitat Management</t>
  </si>
  <si>
    <t>Early Successional Habitat Development/Management</t>
  </si>
  <si>
    <t>Wetland Restoration</t>
  </si>
  <si>
    <t>Wetland Enhancement</t>
  </si>
  <si>
    <r>
      <t>Planned Score</t>
    </r>
    <r>
      <rPr>
        <b/>
        <vertAlign val="superscript"/>
        <sz val="11"/>
        <rFont val="Arial"/>
        <family val="2"/>
      </rPr>
      <t>7</t>
    </r>
  </si>
  <si>
    <r>
      <t xml:space="preserve">&gt; 3.5 in the transect and two or more species 
</t>
    </r>
    <r>
      <rPr>
        <i/>
        <sz val="11"/>
        <rFont val="Arial"/>
        <family val="2"/>
      </rPr>
      <t xml:space="preserve">Asclepias </t>
    </r>
    <r>
      <rPr>
        <sz val="11"/>
        <rFont val="Arial"/>
        <family val="2"/>
      </rPr>
      <t>represented in V</t>
    </r>
    <r>
      <rPr>
        <vertAlign val="superscript"/>
        <sz val="11"/>
        <rFont val="Arial"/>
        <family val="2"/>
      </rPr>
      <t>MWD</t>
    </r>
    <r>
      <rPr>
        <sz val="11"/>
        <rFont val="Arial"/>
        <family val="2"/>
      </rPr>
      <t xml:space="preserve">  </t>
    </r>
    <r>
      <rPr>
        <b/>
        <sz val="11"/>
        <rFont val="Arial"/>
        <family val="2"/>
      </rPr>
      <t>(1.00)</t>
    </r>
  </si>
  <si>
    <t>Ecological Site Description 
(if available):</t>
  </si>
  <si>
    <r>
      <t xml:space="preserve">V </t>
    </r>
    <r>
      <rPr>
        <b/>
        <vertAlign val="superscript"/>
        <sz val="11"/>
        <color rgb="FF000000"/>
        <rFont val="Arial"/>
        <family val="2"/>
      </rPr>
      <t>IR</t>
    </r>
    <r>
      <rPr>
        <b/>
        <sz val="11"/>
        <color rgb="FF000000"/>
        <rFont val="Arial"/>
        <family val="2"/>
      </rPr>
      <t>: Insecticide Risk condition</t>
    </r>
    <r>
      <rPr>
        <b/>
        <vertAlign val="superscript"/>
        <sz val="11"/>
        <color rgb="FF000000"/>
        <rFont val="Arial"/>
        <family val="2"/>
      </rPr>
      <t>3</t>
    </r>
  </si>
  <si>
    <r>
      <t>Selected Alternatives</t>
    </r>
    <r>
      <rPr>
        <b/>
        <vertAlign val="superscript"/>
        <sz val="11"/>
        <rFont val="Arial"/>
        <family val="2"/>
      </rPr>
      <t>4</t>
    </r>
    <r>
      <rPr>
        <b/>
        <sz val="11"/>
        <rFont val="Arial"/>
        <family val="2"/>
      </rPr>
      <t xml:space="preserve"> (STEP 4)
(Unless selected, label AA as </t>
    </r>
    <r>
      <rPr>
        <b/>
        <i/>
        <sz val="11"/>
        <rFont val="Arial"/>
        <family val="2"/>
      </rPr>
      <t xml:space="preserve">OUT </t>
    </r>
    <r>
      <rPr>
        <b/>
        <sz val="11"/>
        <rFont val="Arial"/>
        <family val="2"/>
      </rPr>
      <t>on the project map)</t>
    </r>
  </si>
  <si>
    <r>
      <t>Planned Score</t>
    </r>
    <r>
      <rPr>
        <b/>
        <vertAlign val="superscript"/>
        <sz val="11"/>
        <rFont val="Arial"/>
        <family val="2"/>
      </rPr>
      <t>5</t>
    </r>
  </si>
  <si>
    <r>
      <t>Selected Alternatives</t>
    </r>
    <r>
      <rPr>
        <b/>
        <vertAlign val="superscript"/>
        <sz val="11"/>
        <rFont val="Arial"/>
        <family val="2"/>
      </rPr>
      <t>6</t>
    </r>
    <r>
      <rPr>
        <b/>
        <sz val="11"/>
        <rFont val="Arial"/>
        <family val="2"/>
      </rPr>
      <t xml:space="preserve"> (STEP 4)
(Unless selected, label AA as </t>
    </r>
    <r>
      <rPr>
        <b/>
        <i/>
        <sz val="11"/>
        <rFont val="Arial"/>
        <family val="2"/>
      </rPr>
      <t xml:space="preserve">OUT </t>
    </r>
    <r>
      <rPr>
        <b/>
        <sz val="11"/>
        <rFont val="Arial"/>
        <family val="2"/>
      </rPr>
      <t>on the project map)</t>
    </r>
  </si>
  <si>
    <r>
      <rPr>
        <b/>
        <sz val="11"/>
        <rFont val="Arial"/>
        <family val="2"/>
      </rPr>
      <t>Selected Alternatives</t>
    </r>
    <r>
      <rPr>
        <b/>
        <vertAlign val="superscript"/>
        <sz val="11"/>
        <rFont val="Arial"/>
        <family val="2"/>
      </rPr>
      <t>7</t>
    </r>
    <r>
      <rPr>
        <b/>
        <sz val="11"/>
        <rFont val="Arial"/>
        <family val="2"/>
      </rPr>
      <t xml:space="preserve"> (STEP 4)
(Unless selected, label AA as </t>
    </r>
    <r>
      <rPr>
        <b/>
        <i/>
        <sz val="11"/>
        <rFont val="Arial"/>
        <family val="2"/>
      </rPr>
      <t xml:space="preserve">OUT </t>
    </r>
    <r>
      <rPr>
        <b/>
        <sz val="11"/>
        <rFont val="Arial"/>
        <family val="2"/>
      </rPr>
      <t>on the project map)</t>
    </r>
  </si>
  <si>
    <r>
      <t>Planned Score</t>
    </r>
    <r>
      <rPr>
        <b/>
        <vertAlign val="superscript"/>
        <sz val="11"/>
        <rFont val="Arial"/>
        <family val="2"/>
      </rPr>
      <t>8</t>
    </r>
  </si>
  <si>
    <r>
      <rPr>
        <vertAlign val="superscript"/>
        <sz val="9"/>
        <color rgb="FF000000"/>
        <rFont val="Arial"/>
        <family val="2"/>
      </rPr>
      <t xml:space="preserve">3 </t>
    </r>
    <r>
      <rPr>
        <sz val="9"/>
        <color rgb="FF000000"/>
        <rFont val="Arial"/>
        <family val="2"/>
      </rPr>
      <t>V is used for the term “variable”. These are variables used to calculate the final score for the assessment area.</t>
    </r>
  </si>
  <si>
    <r>
      <rPr>
        <b/>
        <sz val="14"/>
        <color rgb="FF000000"/>
        <rFont val="Arial"/>
        <family val="2"/>
      </rPr>
      <t>STEP 4:</t>
    </r>
    <r>
      <rPr>
        <b/>
        <sz val="12"/>
        <color rgb="FF000000"/>
        <rFont val="Arial"/>
        <family val="2"/>
      </rPr>
      <t xml:space="preserve">  </t>
    </r>
    <r>
      <rPr>
        <sz val="12"/>
        <color rgb="FF000000"/>
        <rFont val="Arial"/>
        <family val="2"/>
      </rPr>
      <t xml:space="preserve">A Planned Habitat Condition Rating will be generated.  Determine the Planned Condition Rating; Poor, Fair, Good or Excellent.  </t>
    </r>
    <r>
      <rPr>
        <b/>
        <i/>
        <sz val="12"/>
        <color rgb="FF000000"/>
        <rFont val="Arial"/>
        <family val="2"/>
      </rPr>
      <t>A rating of Good or Excellent is required to meet planning criteria.</t>
    </r>
    <r>
      <rPr>
        <sz val="12"/>
        <color rgb="FF000000"/>
        <rFont val="Arial"/>
        <family val="2"/>
      </rPr>
      <t xml:space="preserve"> Re-evaluate alternatives as necessary to achieve a Planned Condition Rating of </t>
    </r>
    <r>
      <rPr>
        <u/>
        <sz val="12"/>
        <color rgb="FF000000"/>
        <rFont val="Arial"/>
        <family val="2"/>
      </rPr>
      <t>&gt;</t>
    </r>
    <r>
      <rPr>
        <sz val="12"/>
        <color rgb="FF000000"/>
        <rFont val="Arial"/>
        <family val="2"/>
      </rPr>
      <t xml:space="preserve">  0.50.  Print and retain the WHEG for documentation.</t>
    </r>
  </si>
  <si>
    <r>
      <rPr>
        <b/>
        <sz val="14"/>
        <color rgb="FF000000"/>
        <rFont val="Arial"/>
        <family val="2"/>
      </rPr>
      <t>STEP 3:</t>
    </r>
    <r>
      <rPr>
        <sz val="12"/>
        <color rgb="FF000000"/>
        <rFont val="Arial"/>
        <family val="2"/>
      </rPr>
      <t xml:space="preserve"> Continue to Step 3 only for plant community type - </t>
    </r>
    <r>
      <rPr>
        <b/>
        <i/>
        <sz val="12"/>
        <color rgb="FF000000"/>
        <rFont val="Arial"/>
        <family val="2"/>
      </rPr>
      <t>Other Primarily Herbaceous Communities</t>
    </r>
    <r>
      <rPr>
        <sz val="12"/>
        <color rgb="FF000000"/>
        <rFont val="Arial"/>
        <family val="2"/>
      </rPr>
      <t xml:space="preserve">.   </t>
    </r>
    <r>
      <rPr>
        <i/>
        <sz val="12"/>
        <color rgb="FF000000"/>
        <rFont val="Arial"/>
        <family val="2"/>
      </rPr>
      <t xml:space="preserve">These areas support native grasses and some non-natives and may have a significant forb component. This habitat type may include prairies, savanna, conservation areas, old fields, and odd areas. They may have past cropping history. Past cultural practices (e.g. cropping) may have reduced the site’s potential to support a rich mix of native herbaceous species. </t>
    </r>
  </si>
  <si>
    <r>
      <t xml:space="preserve">Assign a benchmark score for each of the five variables. </t>
    </r>
    <r>
      <rPr>
        <b/>
        <i/>
        <u/>
        <sz val="12"/>
        <color rgb="FF000000"/>
        <rFont val="Arial"/>
        <family val="2"/>
      </rPr>
      <t>Place an "X" in the appropriate yellow check box for the benchmark condition</t>
    </r>
    <r>
      <rPr>
        <b/>
        <i/>
        <sz val="12"/>
        <color rgb="FF000000"/>
        <rFont val="Arial"/>
        <family val="2"/>
      </rPr>
      <t xml:space="preserve">. </t>
    </r>
    <r>
      <rPr>
        <b/>
        <i/>
        <u/>
        <sz val="12"/>
        <color rgb="FF000000"/>
        <rFont val="Arial"/>
        <family val="2"/>
      </rPr>
      <t>Enter only one value per variable</t>
    </r>
    <r>
      <rPr>
        <b/>
        <i/>
        <sz val="12"/>
        <color rgb="FF000000"/>
        <rFont val="Arial"/>
        <family val="2"/>
      </rPr>
      <t>.</t>
    </r>
    <r>
      <rPr>
        <sz val="12"/>
        <color rgb="FF000000"/>
        <rFont val="Arial"/>
        <family val="2"/>
      </rPr>
      <t xml:space="preserve"> </t>
    </r>
  </si>
  <si>
    <t xml:space="preserve">     Selected Alternatives</t>
  </si>
  <si>
    <r>
      <rPr>
        <b/>
        <u/>
        <sz val="11"/>
        <color rgb="FF000000"/>
        <rFont val="Arial"/>
        <family val="2"/>
      </rPr>
      <t>Background:</t>
    </r>
    <r>
      <rPr>
        <sz val="11"/>
        <color rgb="FF000000"/>
        <rFont val="Arial"/>
        <family val="2"/>
      </rPr>
      <t xml:space="preserve"> This Wildlife Habitat Evaluation Guide (WHEG) is based on the habitat requirements of the monarch butterfly (</t>
    </r>
    <r>
      <rPr>
        <i/>
        <sz val="11"/>
        <color rgb="FF000000"/>
        <rFont val="Arial"/>
        <family val="2"/>
      </rPr>
      <t>Danaus plexippus</t>
    </r>
    <r>
      <rPr>
        <sz val="11"/>
        <color rgb="FF000000"/>
        <rFont val="Arial"/>
        <family val="2"/>
      </rPr>
      <t xml:space="preserve">) in the Midwest region.  For more detailed information refer to the instructions entitled, </t>
    </r>
    <r>
      <rPr>
        <b/>
        <sz val="11"/>
        <color rgb="FF000000"/>
        <rFont val="Arial"/>
        <family val="2"/>
      </rPr>
      <t>"USDA NRCS MONARCH BUTTERFLY WILDLIFE HABITAT EVALUATION GUIDE, AND DECISION SUPPORT TOOL; MIDWEST EDITION".</t>
    </r>
  </si>
  <si>
    <r>
      <rPr>
        <vertAlign val="superscript"/>
        <sz val="9"/>
        <rFont val="Arial"/>
        <family val="2"/>
      </rPr>
      <t>4</t>
    </r>
    <r>
      <rPr>
        <sz val="9"/>
        <rFont val="Arial"/>
        <family val="2"/>
      </rPr>
      <t xml:space="preserve"> An adequate abundance of milkweed plants are essential to produce new monarch butterflies because milkweed (</t>
    </r>
    <r>
      <rPr>
        <i/>
        <sz val="9"/>
        <rFont val="Arial"/>
        <family val="2"/>
      </rPr>
      <t>Asclepias</t>
    </r>
    <r>
      <rPr>
        <sz val="9"/>
        <rFont val="Arial"/>
        <family val="2"/>
      </rPr>
      <t xml:space="preserve">) are the host plants for monarch larvae,while suitable nectar plants are the primary food sources for adult monarchs. Both milkweed and nectar plants should be considered in most circumstances.
</t>
    </r>
    <r>
      <rPr>
        <vertAlign val="superscript"/>
        <sz val="9"/>
        <rFont val="Arial"/>
        <family val="2"/>
      </rPr>
      <t xml:space="preserve">5  </t>
    </r>
    <r>
      <rPr>
        <sz val="9"/>
        <rFont val="Arial"/>
        <family val="2"/>
      </rPr>
      <t>Planned milkweed stem density scores are weighted depending upon the V</t>
    </r>
    <r>
      <rPr>
        <vertAlign val="superscript"/>
        <sz val="9"/>
        <rFont val="Arial"/>
        <family val="2"/>
      </rPr>
      <t>WMR</t>
    </r>
    <r>
      <rPr>
        <sz val="9"/>
        <rFont val="Arial"/>
        <family val="2"/>
      </rPr>
      <t xml:space="preserve"> in the previous section. </t>
    </r>
  </si>
  <si>
    <r>
      <rPr>
        <vertAlign val="superscript"/>
        <sz val="10"/>
        <rFont val="Calibri"/>
        <family val="2"/>
      </rPr>
      <t>6</t>
    </r>
    <r>
      <rPr>
        <sz val="10"/>
        <rFont val="Calibri"/>
        <family val="2"/>
      </rPr>
      <t xml:space="preserve">  Nectar sources are necessary for adult monarch butterflies; however, suitable breeding habitat would also include milkweed in sufficient densities.
</t>
    </r>
    <r>
      <rPr>
        <vertAlign val="superscript"/>
        <sz val="10"/>
        <rFont val="Calibri"/>
        <family val="2"/>
      </rPr>
      <t>7</t>
    </r>
    <r>
      <rPr>
        <sz val="10"/>
        <rFont val="Calibri"/>
        <family val="2"/>
      </rPr>
      <t xml:space="preserve">  Planned nectar forb cover scores are weighted depending upon the V</t>
    </r>
    <r>
      <rPr>
        <vertAlign val="superscript"/>
        <sz val="10"/>
        <rFont val="Calibri"/>
        <family val="2"/>
      </rPr>
      <t>WMR</t>
    </r>
    <r>
      <rPr>
        <sz val="10"/>
        <rFont val="Calibri"/>
        <family val="2"/>
      </rPr>
      <t xml:space="preserve"> in the previous section. </t>
    </r>
  </si>
  <si>
    <r>
      <rPr>
        <vertAlign val="superscript"/>
        <sz val="9"/>
        <rFont val="Arial"/>
        <family val="2"/>
      </rPr>
      <t>7</t>
    </r>
    <r>
      <rPr>
        <sz val="9"/>
        <rFont val="Arial"/>
        <family val="2"/>
      </rPr>
      <t xml:space="preserve">  Nectar sources are necessary for adult monarch butterflies; however, suitable breeding habitat would also include milkweed in sufficient densities.
</t>
    </r>
    <r>
      <rPr>
        <vertAlign val="superscript"/>
        <sz val="9"/>
        <rFont val="Arial"/>
        <family val="2"/>
      </rPr>
      <t>8</t>
    </r>
    <r>
      <rPr>
        <sz val="9"/>
        <rFont val="Arial"/>
        <family val="2"/>
      </rPr>
      <t xml:space="preserve">  Planned nectar forb species richness scores are weighted depending upon the V</t>
    </r>
    <r>
      <rPr>
        <vertAlign val="superscript"/>
        <sz val="9"/>
        <rFont val="Arial"/>
        <family val="2"/>
      </rPr>
      <t>WMR</t>
    </r>
    <r>
      <rPr>
        <sz val="9"/>
        <rFont val="Arial"/>
        <family val="2"/>
      </rPr>
      <t xml:space="preserve"> in the previous section. </t>
    </r>
  </si>
  <si>
    <r>
      <t xml:space="preserve">&lt; 1  </t>
    </r>
    <r>
      <rPr>
        <b/>
        <sz val="11"/>
        <rFont val="Arial"/>
        <family val="2"/>
      </rPr>
      <t>(0.10)</t>
    </r>
  </si>
  <si>
    <r>
      <t xml:space="preserve">1 - 2 </t>
    </r>
    <r>
      <rPr>
        <b/>
        <sz val="11"/>
        <rFont val="Arial"/>
        <family val="2"/>
      </rPr>
      <t>(0.30)</t>
    </r>
  </si>
  <si>
    <r>
      <t xml:space="preserve">2.1 – 3.5 </t>
    </r>
    <r>
      <rPr>
        <b/>
        <sz val="11"/>
        <rFont val="Arial"/>
        <family val="2"/>
      </rPr>
      <t>(0.50)</t>
    </r>
  </si>
  <si>
    <r>
      <t xml:space="preserve">&gt; 3.5 </t>
    </r>
    <r>
      <rPr>
        <b/>
        <sz val="11"/>
        <rFont val="Arial"/>
        <family val="2"/>
      </rPr>
      <t>(0.80)</t>
    </r>
  </si>
  <si>
    <r>
      <t>Decision maker will convert the AA into productive habitat by implementing a core</t>
    </r>
    <r>
      <rPr>
        <vertAlign val="superscript"/>
        <sz val="11"/>
        <rFont val="Arial"/>
        <family val="2"/>
      </rPr>
      <t>1</t>
    </r>
    <r>
      <rPr>
        <sz val="11"/>
        <rFont val="Arial"/>
        <family val="2"/>
      </rPr>
      <t xml:space="preserve"> habitat establishment practice standard such as Conservation Cover (327) or Field Border (386). </t>
    </r>
    <r>
      <rPr>
        <i/>
        <sz val="11"/>
        <rFont val="Arial"/>
        <family val="2"/>
      </rPr>
      <t>In addition</t>
    </r>
    <r>
      <rPr>
        <sz val="11"/>
        <rFont val="Arial"/>
        <family val="2"/>
      </rPr>
      <t>, the decision maker will implement threat reduction</t>
    </r>
    <r>
      <rPr>
        <vertAlign val="superscript"/>
        <sz val="10"/>
        <rFont val="Arial"/>
        <family val="2"/>
      </rPr>
      <t>2</t>
    </r>
    <r>
      <rPr>
        <sz val="11"/>
        <rFont val="Arial"/>
        <family val="2"/>
      </rPr>
      <t xml:space="preserve"> techniques and/or practices sufficient to achieve minimum variable scores of V</t>
    </r>
    <r>
      <rPr>
        <vertAlign val="superscript"/>
        <sz val="11"/>
        <rFont val="Arial"/>
        <family val="2"/>
      </rPr>
      <t>IR</t>
    </r>
    <r>
      <rPr>
        <sz val="11"/>
        <rFont val="Arial"/>
        <family val="2"/>
      </rPr>
      <t>= 0.2, and V</t>
    </r>
    <r>
      <rPr>
        <vertAlign val="superscript"/>
        <sz val="11"/>
        <rFont val="Arial"/>
        <family val="2"/>
      </rPr>
      <t>WMR</t>
    </r>
    <r>
      <rPr>
        <sz val="11"/>
        <rFont val="Arial"/>
        <family val="2"/>
      </rPr>
      <t>= 0.3.</t>
    </r>
  </si>
  <si>
    <r>
      <t xml:space="preserve">If minimum requirements selected, document AA WHEG rating as </t>
    </r>
    <r>
      <rPr>
        <b/>
        <i/>
        <sz val="11"/>
        <rFont val="Arial"/>
        <family val="2"/>
      </rPr>
      <t xml:space="preserve">GOOD.
</t>
    </r>
    <r>
      <rPr>
        <b/>
        <sz val="11"/>
        <rFont val="Arial"/>
        <family val="2"/>
      </rPr>
      <t>(WHEG Score = 0.54)</t>
    </r>
  </si>
  <si>
    <r>
      <t xml:space="preserve">If minimum requirements selected, document AA WHEG rating as </t>
    </r>
    <r>
      <rPr>
        <b/>
        <i/>
        <sz val="11"/>
        <rFont val="Arial"/>
        <family val="2"/>
      </rPr>
      <t xml:space="preserve">GOOD.
</t>
    </r>
    <r>
      <rPr>
        <b/>
        <sz val="11"/>
        <rFont val="Arial"/>
        <family val="2"/>
      </rPr>
      <t>(WHEG = 0.54)</t>
    </r>
  </si>
  <si>
    <t xml:space="preserve">STEP 3: STANDARD APPROACH:  INVENTORY THE ASSESSMENT AREA AND DETERMINE BENCHMARK HABITAT CONDITION RATING. </t>
  </si>
  <si>
    <t xml:space="preserve">The AA meets conditions described for a score of 0.50 or 0.70 (above). Additionally, off-site drift prevention or mitigation practices and/or techniques from Table 3 of TN 190-AGR-9 are implemented to meet a target index score of at least 20. </t>
  </si>
  <si>
    <r>
      <t>Other Primarily Herbaceous Community</t>
    </r>
    <r>
      <rPr>
        <sz val="11"/>
        <rFont val="Arial"/>
        <family val="2"/>
      </rPr>
      <t xml:space="preserve"> - areas that support native and non-native grasses and may have a significant forb component. This habitat type may include prairies, savanna, conservation areas, old fields etc.</t>
    </r>
  </si>
  <si>
    <r>
      <rPr>
        <i/>
        <sz val="11"/>
        <rFont val="Arial"/>
        <family val="2"/>
      </rPr>
      <t xml:space="preserve"> Check this box</t>
    </r>
    <r>
      <rPr>
        <sz val="11"/>
        <rFont val="Arial"/>
        <family val="2"/>
      </rPr>
      <t>, then proceed to STEP 3:  Standard Approach Assessment Tab</t>
    </r>
  </si>
  <si>
    <r>
      <t xml:space="preserve">If &gt;25% of AA within 100' of treated areas. </t>
    </r>
    <r>
      <rPr>
        <b/>
        <sz val="11"/>
        <rFont val="Arial"/>
        <family val="2"/>
      </rPr>
      <t>(0.50)</t>
    </r>
  </si>
  <si>
    <r>
      <t xml:space="preserve">If &lt;25% of AA within 100' of treated areas. </t>
    </r>
    <r>
      <rPr>
        <b/>
        <sz val="11"/>
        <rFont val="Arial"/>
        <family val="2"/>
      </rPr>
      <t>(0.70)</t>
    </r>
  </si>
  <si>
    <r>
      <t xml:space="preserve">If &gt;25% of AA within 100' of treated areas. </t>
    </r>
    <r>
      <rPr>
        <b/>
        <sz val="11"/>
        <rFont val="Arial"/>
        <family val="2"/>
      </rPr>
      <t>(0.80)</t>
    </r>
  </si>
  <si>
    <r>
      <t xml:space="preserve">If &lt;25% of AA within 100' of treated areas. </t>
    </r>
    <r>
      <rPr>
        <b/>
        <sz val="11"/>
        <rFont val="Arial"/>
        <family val="2"/>
      </rPr>
      <t>(0.90)</t>
    </r>
  </si>
  <si>
    <r>
      <t xml:space="preserve">AA is greater than 100' from any area treated with insecticides (including seed treatment). </t>
    </r>
    <r>
      <rPr>
        <b/>
        <sz val="11"/>
        <rFont val="Arial"/>
        <family val="2"/>
      </rPr>
      <t>(1.0)</t>
    </r>
  </si>
  <si>
    <r>
      <t>Absent (</t>
    </r>
    <r>
      <rPr>
        <u/>
        <sz val="11"/>
        <color rgb="FF000000"/>
        <rFont val="Arial"/>
        <family val="2"/>
      </rPr>
      <t>&lt;</t>
    </r>
    <r>
      <rPr>
        <sz val="11"/>
        <color rgb="FF000000"/>
        <rFont val="Arial"/>
        <family val="2"/>
      </rPr>
      <t xml:space="preserve"> 2% Cover).  </t>
    </r>
    <r>
      <rPr>
        <b/>
        <sz val="11"/>
        <color rgb="FF000000"/>
        <rFont val="Arial"/>
        <family val="2"/>
      </rPr>
      <t>(0.1)</t>
    </r>
  </si>
  <si>
    <r>
      <t xml:space="preserve">Rare (2.1-5.0% Cover). </t>
    </r>
    <r>
      <rPr>
        <b/>
        <sz val="11"/>
        <color rgb="FF221F1F"/>
        <rFont val="Arial"/>
        <family val="2"/>
      </rPr>
      <t xml:space="preserve"> (0.20)</t>
    </r>
  </si>
  <si>
    <r>
      <t xml:space="preserve">Uncommon (5.1 – 15% Cover). </t>
    </r>
    <r>
      <rPr>
        <b/>
        <sz val="11"/>
        <color rgb="FF221F1F"/>
        <rFont val="Arial"/>
        <family val="2"/>
      </rPr>
      <t>(0.30)</t>
    </r>
  </si>
  <si>
    <r>
      <t xml:space="preserve">Moderately abundant (15.1–25% Cover). </t>
    </r>
    <r>
      <rPr>
        <b/>
        <sz val="11"/>
        <color rgb="FF221F1F"/>
        <rFont val="Arial"/>
        <family val="2"/>
      </rPr>
      <t xml:space="preserve"> (0.60)</t>
    </r>
  </si>
  <si>
    <r>
      <t xml:space="preserve">Abundant (25.1% – 35.0% Cover).  </t>
    </r>
    <r>
      <rPr>
        <b/>
        <sz val="11"/>
        <color rgb="FF221F1F"/>
        <rFont val="Arial"/>
        <family val="2"/>
      </rPr>
      <t>(0.80)</t>
    </r>
  </si>
  <si>
    <r>
      <t xml:space="preserve">Very Abundant (&gt; 35% Cover). </t>
    </r>
    <r>
      <rPr>
        <b/>
        <sz val="11"/>
        <color rgb="FF221F1F"/>
        <rFont val="Arial"/>
        <family val="2"/>
      </rPr>
      <t>(1.00)</t>
    </r>
  </si>
  <si>
    <t>Average 
(ac)</t>
  </si>
  <si>
    <r>
      <t>V</t>
    </r>
    <r>
      <rPr>
        <b/>
        <vertAlign val="superscript"/>
        <sz val="11"/>
        <rFont val="Arial"/>
        <family val="2"/>
      </rPr>
      <t>MWD</t>
    </r>
    <r>
      <rPr>
        <b/>
        <sz val="11"/>
        <rFont val="Arial"/>
        <family val="2"/>
      </rPr>
      <t>: Average milkweed stem density (per acre).</t>
    </r>
  </si>
  <si>
    <r>
      <t xml:space="preserve">100 - 200  </t>
    </r>
    <r>
      <rPr>
        <b/>
        <sz val="11"/>
        <color rgb="FF000000"/>
        <rFont val="Arial"/>
        <family val="2"/>
      </rPr>
      <t>(0.30)</t>
    </r>
  </si>
  <si>
    <r>
      <t xml:space="preserve">201 – 300 </t>
    </r>
    <r>
      <rPr>
        <b/>
        <sz val="11"/>
        <color rgb="FF221F1F"/>
        <rFont val="Arial"/>
        <family val="2"/>
      </rPr>
      <t>(0.50)</t>
    </r>
  </si>
  <si>
    <r>
      <t xml:space="preserve">301 – 500 </t>
    </r>
    <r>
      <rPr>
        <b/>
        <sz val="11"/>
        <color rgb="FF221F1F"/>
        <rFont val="Arial"/>
        <family val="2"/>
      </rPr>
      <t>(0.80)</t>
    </r>
  </si>
  <si>
    <r>
      <t xml:space="preserve">&gt; 500 </t>
    </r>
    <r>
      <rPr>
        <b/>
        <sz val="11"/>
        <color rgb="FF221F1F"/>
        <rFont val="Arial"/>
        <family val="2"/>
      </rPr>
      <t>(1.00)</t>
    </r>
  </si>
  <si>
    <r>
      <rPr>
        <b/>
        <sz val="14"/>
        <color rgb="FF000000"/>
        <rFont val="Arial"/>
        <family val="2"/>
      </rPr>
      <t>STEP 5</t>
    </r>
    <r>
      <rPr>
        <b/>
        <sz val="12"/>
        <color rgb="FF000000"/>
        <rFont val="Arial"/>
        <family val="2"/>
      </rPr>
      <t>:</t>
    </r>
    <r>
      <rPr>
        <sz val="12"/>
        <color rgb="FF000000"/>
        <rFont val="Arial"/>
        <family val="2"/>
      </rPr>
      <t xml:space="preserve">  Document the Client's decision in the CPA-52 and include </t>
    </r>
    <r>
      <rPr>
        <u/>
        <sz val="12"/>
        <color rgb="FF000000"/>
        <rFont val="Arial"/>
        <family val="2"/>
      </rPr>
      <t>printed copies</t>
    </r>
    <r>
      <rPr>
        <sz val="12"/>
        <color rgb="FF000000"/>
        <rFont val="Arial"/>
        <family val="2"/>
      </rPr>
      <t xml:space="preserve"> of (1) Rapid Approach Screening, (2) Standard Approach Assessment, and (3) State Monarch BMPs tabs of this Excel® workbook.</t>
    </r>
  </si>
  <si>
    <r>
      <rPr>
        <b/>
        <sz val="14"/>
        <color rgb="FF000000"/>
        <rFont val="Arial"/>
        <family val="2"/>
      </rPr>
      <t>STEP 6</t>
    </r>
    <r>
      <rPr>
        <b/>
        <sz val="12"/>
        <color rgb="FF000000"/>
        <rFont val="Arial"/>
        <family val="2"/>
      </rPr>
      <t>:</t>
    </r>
    <r>
      <rPr>
        <sz val="12"/>
        <color rgb="FF000000"/>
        <rFont val="Arial"/>
        <family val="2"/>
      </rPr>
      <t xml:space="preserve">  Evaluate the plan after stand esbablishment (approx. 2-3 years) and enter responses in the "Applied Score" column of the WHEG.</t>
    </r>
  </si>
  <si>
    <r>
      <t xml:space="preserve">A portion of the AA is located within 30' of areas treated with herbicides, AND weed management within the AA is </t>
    </r>
    <r>
      <rPr>
        <u/>
        <sz val="11"/>
        <rFont val="Arial"/>
        <family val="2"/>
      </rPr>
      <t>consistent</t>
    </r>
    <r>
      <rPr>
        <sz val="11"/>
        <rFont val="Arial"/>
        <family val="2"/>
      </rPr>
      <t xml:space="preserve"> with the BMPs adopted by the state.  </t>
    </r>
    <r>
      <rPr>
        <b/>
        <sz val="11"/>
        <rFont val="Arial"/>
        <family val="2"/>
      </rPr>
      <t>(0.30)</t>
    </r>
  </si>
  <si>
    <r>
      <t xml:space="preserve">Weed management is </t>
    </r>
    <r>
      <rPr>
        <u/>
        <sz val="11"/>
        <rFont val="Arial"/>
        <family val="2"/>
      </rPr>
      <t>consistent</t>
    </r>
    <r>
      <rPr>
        <sz val="11"/>
        <rFont val="Arial"/>
        <family val="2"/>
      </rPr>
      <t xml:space="preserve"> with all applicable BMPs adopted by the state, AND the entire AA is located more than 30' of areas treated herbicides, while a portion of the AA is located within 100' of areas treated with herbicides.  </t>
    </r>
    <r>
      <rPr>
        <b/>
        <sz val="11"/>
        <rFont val="Arial"/>
        <family val="2"/>
      </rPr>
      <t>(0.50)</t>
    </r>
  </si>
  <si>
    <r>
      <t xml:space="preserve">AA meets the requirement for 0.3 (above), AND the Client agrees to implement off-site drift prevention or mitigation practices and/or techniques from Table 3 of TN 190-AGR-9 totaling an index score of at least 20.  </t>
    </r>
    <r>
      <rPr>
        <b/>
        <sz val="11"/>
        <rFont val="Arial"/>
        <family val="2"/>
      </rPr>
      <t>(0.60)</t>
    </r>
  </si>
  <si>
    <t>TN9_Table 3. Risk Mitigation Practices and Techniques for Pollinator Protection Outside of Treated Areas_2014</t>
  </si>
  <si>
    <t>DATASHEET INSTRUCTIONS:</t>
  </si>
  <si>
    <r>
      <t>A portion of the AA is located within 100' of areas treated with insecticides (e.g. cropland), AND the AA is either</t>
    </r>
    <r>
      <rPr>
        <b/>
        <sz val="11"/>
        <rFont val="Arial"/>
        <family val="2"/>
      </rPr>
      <t xml:space="preserve"> 
(a)</t>
    </r>
    <r>
      <rPr>
        <sz val="11"/>
        <rFont val="Arial"/>
        <family val="2"/>
      </rPr>
      <t xml:space="preserve"> located where it is not downwind of the areas treated with insecticides, based on prevailing wind direction during the growing season, or 
</t>
    </r>
    <r>
      <rPr>
        <b/>
        <sz val="11"/>
        <rFont val="Arial"/>
        <family val="2"/>
      </rPr>
      <t>(b)</t>
    </r>
    <r>
      <rPr>
        <sz val="11"/>
        <rFont val="Arial"/>
        <family val="2"/>
      </rPr>
      <t xml:space="preserve"> insecticides are not applied when wind is blowing towards the AA, including situations when insecticidal seed-treated crops are being planted.</t>
    </r>
  </si>
  <si>
    <r>
      <t xml:space="preserve">A portion of the AA is located within 100' of areas treated with insecticides (e.g. cropland), AND the AA is either 
</t>
    </r>
    <r>
      <rPr>
        <b/>
        <sz val="11"/>
        <rFont val="Arial"/>
        <family val="2"/>
      </rPr>
      <t>(a)</t>
    </r>
    <r>
      <rPr>
        <sz val="11"/>
        <rFont val="Arial"/>
        <family val="2"/>
      </rPr>
      <t xml:space="preserve"> located where it is not downwind of the areas treated with insecticides, based on prevailing wind direction during the growing season, or 
</t>
    </r>
    <r>
      <rPr>
        <b/>
        <sz val="11"/>
        <rFont val="Arial"/>
        <family val="2"/>
      </rPr>
      <t>(b)</t>
    </r>
    <r>
      <rPr>
        <sz val="11"/>
        <rFont val="Arial"/>
        <family val="2"/>
      </rPr>
      <t xml:space="preserve"> insecticides are not applied when wind is blowing towards the AA, including situations when insecticidal seed-treated crops are being planted.</t>
    </r>
  </si>
  <si>
    <r>
      <t xml:space="preserve">A portion of the AA is treated with insecticides (including insecticidal seed treatments) </t>
    </r>
    <r>
      <rPr>
        <b/>
        <sz val="11"/>
        <rFont val="Arial"/>
        <family val="2"/>
      </rPr>
      <t xml:space="preserve">(STOP, AA rating is </t>
    </r>
    <r>
      <rPr>
        <b/>
        <i/>
        <sz val="11"/>
        <rFont val="Arial"/>
        <family val="2"/>
      </rPr>
      <t>poor</t>
    </r>
    <r>
      <rPr>
        <b/>
        <sz val="11"/>
        <rFont val="Arial"/>
        <family val="2"/>
      </rPr>
      <t>)</t>
    </r>
  </si>
  <si>
    <r>
      <t xml:space="preserve">A portion of the AA is located within 100' of areas treated with insecticides, AND no insecticide drift techniques can be assured. </t>
    </r>
    <r>
      <rPr>
        <b/>
        <sz val="11"/>
        <rFont val="Arial"/>
        <family val="2"/>
      </rPr>
      <t xml:space="preserve"> (0.20)</t>
    </r>
  </si>
  <si>
    <r>
      <t xml:space="preserve">A portion of the AA is located within 100' of areas treated with insecticides, AND no insecticide drift techniques can be assured.  </t>
    </r>
    <r>
      <rPr>
        <b/>
        <sz val="11"/>
        <rFont val="Arial"/>
        <family val="2"/>
      </rPr>
      <t>(0.20)</t>
    </r>
  </si>
  <si>
    <r>
      <t xml:space="preserve">AA treated with herbicides, OR weed management within the AA is </t>
    </r>
    <r>
      <rPr>
        <u/>
        <sz val="11"/>
        <rFont val="Arial"/>
        <family val="2"/>
      </rPr>
      <t>inconsistent</t>
    </r>
    <r>
      <rPr>
        <sz val="11"/>
        <rFont val="Arial"/>
        <family val="2"/>
      </rPr>
      <t xml:space="preserve"> with the monarch Best Management Practices (BMPs) adopted by the state.  </t>
    </r>
    <r>
      <rPr>
        <b/>
        <sz val="11"/>
        <rFont val="Arial"/>
        <family val="2"/>
      </rPr>
      <t>(STOP, AA rating is poor)</t>
    </r>
  </si>
  <si>
    <r>
      <t xml:space="preserve">The entire AA is greater than 100' from any area treated with herbicides, AND weed management is </t>
    </r>
    <r>
      <rPr>
        <u/>
        <sz val="11"/>
        <rFont val="Arial"/>
        <family val="2"/>
      </rPr>
      <t>consistent</t>
    </r>
    <r>
      <rPr>
        <sz val="11"/>
        <rFont val="Arial"/>
        <family val="2"/>
      </rPr>
      <t xml:space="preserve"> with all applicable monarch Best Management Practices. </t>
    </r>
    <r>
      <rPr>
        <b/>
        <sz val="11"/>
        <rFont val="Arial"/>
        <family val="2"/>
      </rPr>
      <t>(1.0)</t>
    </r>
  </si>
  <si>
    <r>
      <t>Decision maker will convert the AA into productive habitat by implementing core</t>
    </r>
    <r>
      <rPr>
        <vertAlign val="superscript"/>
        <sz val="11"/>
        <rFont val="Arial"/>
        <family val="2"/>
      </rPr>
      <t>1</t>
    </r>
    <r>
      <rPr>
        <sz val="11"/>
        <rFont val="Arial"/>
        <family val="2"/>
      </rPr>
      <t xml:space="preserve"> management practice Brush Management (314) and as needed, core establishment practices such as  Conservation Cover (327) or Field Border (386).</t>
    </r>
    <r>
      <rPr>
        <i/>
        <sz val="11"/>
        <rFont val="Arial"/>
        <family val="2"/>
      </rPr>
      <t xml:space="preserve"> In addition</t>
    </r>
    <r>
      <rPr>
        <sz val="11"/>
        <rFont val="Arial"/>
        <family val="2"/>
      </rPr>
      <t>, the decision maker will implement threat reduction</t>
    </r>
    <r>
      <rPr>
        <vertAlign val="superscript"/>
        <sz val="10"/>
        <rFont val="Arial"/>
        <family val="2"/>
      </rPr>
      <t>2</t>
    </r>
    <r>
      <rPr>
        <vertAlign val="superscript"/>
        <sz val="11"/>
        <rFont val="Arial"/>
        <family val="2"/>
      </rPr>
      <t xml:space="preserve"> </t>
    </r>
    <r>
      <rPr>
        <sz val="11"/>
        <rFont val="Arial"/>
        <family val="2"/>
      </rPr>
      <t>techniques and/or practices sufficient to achieve minimum variable scores of V</t>
    </r>
    <r>
      <rPr>
        <vertAlign val="superscript"/>
        <sz val="11"/>
        <rFont val="Arial"/>
        <family val="2"/>
      </rPr>
      <t>IR</t>
    </r>
    <r>
      <rPr>
        <sz val="11"/>
        <rFont val="Arial"/>
        <family val="2"/>
      </rPr>
      <t>= 0.2, and V</t>
    </r>
    <r>
      <rPr>
        <vertAlign val="superscript"/>
        <sz val="11"/>
        <rFont val="Arial"/>
        <family val="2"/>
      </rPr>
      <t>WMR</t>
    </r>
    <r>
      <rPr>
        <sz val="11"/>
        <rFont val="Arial"/>
        <family val="2"/>
      </rPr>
      <t>= 0.3.</t>
    </r>
  </si>
  <si>
    <r>
      <t>Decision maker will convert the AA into productive habitat by implementing core</t>
    </r>
    <r>
      <rPr>
        <vertAlign val="superscript"/>
        <sz val="11"/>
        <rFont val="Arial"/>
        <family val="2"/>
      </rPr>
      <t>1</t>
    </r>
    <r>
      <rPr>
        <sz val="11"/>
        <rFont val="Arial"/>
        <family val="2"/>
      </rPr>
      <t xml:space="preserve"> management practice standards, such as Herbaceous Weed Treatment (315), Prescribed Burning (338) or Early Successional Habitat Development and Management (357); </t>
    </r>
    <r>
      <rPr>
        <b/>
        <sz val="11"/>
        <rFont val="Arial"/>
        <family val="2"/>
      </rPr>
      <t>and</t>
    </r>
    <r>
      <rPr>
        <sz val="11"/>
        <rFont val="Arial"/>
        <family val="2"/>
      </rPr>
      <t xml:space="preserve"> habitat establishment practice standards, such as Conservation Cover (327) or Field Border (386), as appropriate.  </t>
    </r>
    <r>
      <rPr>
        <i/>
        <sz val="11"/>
        <rFont val="Arial"/>
        <family val="2"/>
      </rPr>
      <t>In</t>
    </r>
    <r>
      <rPr>
        <sz val="11"/>
        <rFont val="Arial"/>
        <family val="2"/>
      </rPr>
      <t xml:space="preserve"> </t>
    </r>
    <r>
      <rPr>
        <i/>
        <sz val="11"/>
        <rFont val="Arial"/>
        <family val="2"/>
      </rPr>
      <t>addition</t>
    </r>
    <r>
      <rPr>
        <sz val="11"/>
        <rFont val="Arial"/>
        <family val="2"/>
      </rPr>
      <t>, the decision maker will implement threat reduction</t>
    </r>
    <r>
      <rPr>
        <vertAlign val="superscript"/>
        <sz val="10"/>
        <rFont val="Arial"/>
        <family val="2"/>
      </rPr>
      <t>2</t>
    </r>
    <r>
      <rPr>
        <sz val="11"/>
        <rFont val="Arial"/>
        <family val="2"/>
      </rPr>
      <t xml:space="preserve"> techniques and/or practices sufficient to achieve minimum variable scores of V</t>
    </r>
    <r>
      <rPr>
        <vertAlign val="superscript"/>
        <sz val="11"/>
        <rFont val="Arial"/>
        <family val="2"/>
      </rPr>
      <t>IR</t>
    </r>
    <r>
      <rPr>
        <sz val="11"/>
        <rFont val="Arial"/>
        <family val="2"/>
      </rPr>
      <t>= 0.2, and V</t>
    </r>
    <r>
      <rPr>
        <vertAlign val="superscript"/>
        <sz val="11"/>
        <rFont val="Arial"/>
        <family val="2"/>
      </rPr>
      <t>WMR</t>
    </r>
    <r>
      <rPr>
        <sz val="11"/>
        <rFont val="Arial"/>
        <family val="2"/>
      </rPr>
      <t>= 0.3.</t>
    </r>
  </si>
  <si>
    <r>
      <t>If the benchmark score is between 0.10 - 0.15, the decision-maker will implement a core</t>
    </r>
    <r>
      <rPr>
        <vertAlign val="superscript"/>
        <sz val="11"/>
        <rFont val="Arial"/>
        <family val="2"/>
      </rPr>
      <t>1</t>
    </r>
    <r>
      <rPr>
        <sz val="11"/>
        <rFont val="Arial"/>
        <family val="2"/>
      </rPr>
      <t xml:space="preserve"> habitat establishment practice standard such as  Conservation Cover (327), Field Border (386), etc. to increase milkweed density</t>
    </r>
    <r>
      <rPr>
        <vertAlign val="superscript"/>
        <sz val="11"/>
        <rFont val="Arial"/>
        <family val="2"/>
      </rPr>
      <t xml:space="preserve">4 </t>
    </r>
    <r>
      <rPr>
        <sz val="11"/>
        <rFont val="Arial"/>
        <family val="2"/>
      </rPr>
      <t xml:space="preserve">to at least 500 stems per acre. </t>
    </r>
    <r>
      <rPr>
        <b/>
        <sz val="11"/>
        <rFont val="Arial"/>
        <family val="2"/>
      </rPr>
      <t>(1.0)</t>
    </r>
  </si>
  <si>
    <r>
      <t xml:space="preserve">If the benchmark score is between 0.30 - 0.50, the decision-maker will implement </t>
    </r>
    <r>
      <rPr>
        <u/>
        <sz val="11"/>
        <rFont val="Arial"/>
        <family val="2"/>
      </rPr>
      <t>Option 1</t>
    </r>
    <r>
      <rPr>
        <sz val="11"/>
        <rFont val="Arial"/>
        <family val="2"/>
      </rPr>
      <t>, a core</t>
    </r>
    <r>
      <rPr>
        <vertAlign val="superscript"/>
        <sz val="11"/>
        <rFont val="Arial"/>
        <family val="2"/>
      </rPr>
      <t>1</t>
    </r>
    <r>
      <rPr>
        <sz val="11"/>
        <rFont val="Arial"/>
        <family val="2"/>
      </rPr>
      <t xml:space="preserve"> establishment practice alone or in combination with management; or </t>
    </r>
    <r>
      <rPr>
        <u/>
        <sz val="11"/>
        <rFont val="Arial"/>
        <family val="2"/>
      </rPr>
      <t>Option 2</t>
    </r>
    <r>
      <rPr>
        <sz val="11"/>
        <rFont val="Arial"/>
        <family val="2"/>
      </rPr>
      <t>, at least one core</t>
    </r>
    <r>
      <rPr>
        <vertAlign val="superscript"/>
        <sz val="11"/>
        <rFont val="Arial"/>
        <family val="2"/>
      </rPr>
      <t>1</t>
    </r>
    <r>
      <rPr>
        <sz val="11"/>
        <rFont val="Arial"/>
        <family val="2"/>
      </rPr>
      <t xml:space="preserve"> management practice standard with supporting practices as desired.  Both will increase milkweed density and improve larval-monarch foraging habitat as the targeted condition</t>
    </r>
    <r>
      <rPr>
        <vertAlign val="superscript"/>
        <sz val="11"/>
        <rFont val="Arial"/>
        <family val="2"/>
      </rPr>
      <t>4</t>
    </r>
    <r>
      <rPr>
        <sz val="11"/>
        <rFont val="Arial"/>
        <family val="2"/>
      </rPr>
      <t xml:space="preserve"> with </t>
    </r>
    <r>
      <rPr>
        <i/>
        <sz val="11"/>
        <rFont val="Arial"/>
        <family val="2"/>
      </rPr>
      <t xml:space="preserve">monarch breeding and foraging habitat </t>
    </r>
    <r>
      <rPr>
        <sz val="11"/>
        <rFont val="Arial"/>
        <family val="2"/>
      </rPr>
      <t xml:space="preserve">as the stated purpose: </t>
    </r>
  </si>
  <si>
    <r>
      <rPr>
        <u/>
        <sz val="11"/>
        <color rgb="FF000000"/>
        <rFont val="Arial"/>
        <family val="2"/>
      </rPr>
      <t>Option 1</t>
    </r>
    <r>
      <rPr>
        <sz val="11"/>
        <color rgb="FF000000"/>
        <rFont val="Arial"/>
        <family val="2"/>
      </rPr>
      <t xml:space="preserve">:  Conservation Cover (327) alone, or in combination with 315 or 338 or 647.  </t>
    </r>
    <r>
      <rPr>
        <b/>
        <sz val="11"/>
        <color rgb="FF000000"/>
        <rFont val="Arial"/>
        <family val="2"/>
      </rPr>
      <t>(1.0)</t>
    </r>
  </si>
  <si>
    <r>
      <rPr>
        <u/>
        <sz val="11"/>
        <rFont val="Arial"/>
        <family val="2"/>
      </rPr>
      <t>Option 2</t>
    </r>
    <r>
      <rPr>
        <sz val="11"/>
        <rFont val="Arial"/>
        <family val="2"/>
      </rPr>
      <t xml:space="preserve">:  Herbaceous Weed Treatment (315), Prescribed Burning (338), Early Successional Habitat Development and Management (647), etc.  </t>
    </r>
    <r>
      <rPr>
        <b/>
        <sz val="11"/>
        <rFont val="Arial"/>
        <family val="2"/>
      </rPr>
      <t>(0.8)</t>
    </r>
  </si>
  <si>
    <r>
      <t>Decision maker will implement core management practices such as Prescribed Burning (338), Early Successional Habitat Development and Management (647), etc. and as appropriate, supporting practices  to maintain milkweed density</t>
    </r>
    <r>
      <rPr>
        <vertAlign val="superscript"/>
        <sz val="11"/>
        <rFont val="Arial"/>
        <family val="2"/>
      </rPr>
      <t>4</t>
    </r>
    <r>
      <rPr>
        <sz val="11"/>
        <rFont val="Arial"/>
        <family val="2"/>
      </rPr>
      <t xml:space="preserve">.  </t>
    </r>
    <r>
      <rPr>
        <b/>
        <sz val="11"/>
        <rFont val="Arial"/>
        <family val="2"/>
      </rPr>
      <t>(1.0)</t>
    </r>
  </si>
  <si>
    <r>
      <rPr>
        <u/>
        <sz val="11"/>
        <rFont val="Arial"/>
        <family val="2"/>
      </rPr>
      <t>Option 2</t>
    </r>
    <r>
      <rPr>
        <sz val="11"/>
        <rFont val="Arial"/>
        <family val="2"/>
      </rPr>
      <t xml:space="preserve">:  Herbaceous Weed Treatment (315), Prescribed Burning (338), Early Successional Habitat Development and Management (647), etc.  </t>
    </r>
    <r>
      <rPr>
        <b/>
        <sz val="11"/>
        <rFont val="Arial"/>
        <family val="2"/>
      </rPr>
      <t>(0.80)</t>
    </r>
  </si>
  <si>
    <r>
      <t>If the benchmark score is between 0.60 -1.0, the decision-maker will implement core</t>
    </r>
    <r>
      <rPr>
        <vertAlign val="superscript"/>
        <sz val="11"/>
        <rFont val="Arial"/>
        <family val="2"/>
      </rPr>
      <t>1</t>
    </r>
    <r>
      <rPr>
        <sz val="11"/>
        <rFont val="Arial"/>
        <family val="2"/>
      </rPr>
      <t xml:space="preserve"> management practices such as Prescribed Burning (338), Early Successional Habitat Development and Management (647), etc., and as appropriate, supporting practices to maintain nectaring forb cover</t>
    </r>
    <r>
      <rPr>
        <vertAlign val="superscript"/>
        <sz val="11"/>
        <rFont val="Arial"/>
        <family val="2"/>
      </rPr>
      <t>6</t>
    </r>
    <r>
      <rPr>
        <sz val="11"/>
        <rFont val="Arial"/>
        <family val="2"/>
      </rPr>
      <t xml:space="preserve">.  </t>
    </r>
    <r>
      <rPr>
        <b/>
        <sz val="11"/>
        <rFont val="Arial"/>
        <family val="2"/>
      </rPr>
      <t>(1.0)</t>
    </r>
  </si>
  <si>
    <r>
      <t xml:space="preserve">If the benchmark score is between 0.30 - 0.60, the decision-maker will implement </t>
    </r>
    <r>
      <rPr>
        <u/>
        <sz val="11"/>
        <rFont val="Arial"/>
        <family val="2"/>
      </rPr>
      <t>Option 1</t>
    </r>
    <r>
      <rPr>
        <sz val="11"/>
        <rFont val="Arial"/>
        <family val="2"/>
      </rPr>
      <t>, (a core</t>
    </r>
    <r>
      <rPr>
        <vertAlign val="superscript"/>
        <sz val="11"/>
        <rFont val="Arial"/>
        <family val="2"/>
      </rPr>
      <t>1</t>
    </r>
    <r>
      <rPr>
        <sz val="11"/>
        <rFont val="Arial"/>
        <family val="2"/>
      </rPr>
      <t xml:space="preserve"> establishment practice alone or in combination with management); or </t>
    </r>
    <r>
      <rPr>
        <u/>
        <sz val="11"/>
        <rFont val="Arial"/>
        <family val="2"/>
      </rPr>
      <t>Option 2</t>
    </r>
    <r>
      <rPr>
        <sz val="11"/>
        <rFont val="Arial"/>
        <family val="2"/>
      </rPr>
      <t>, (at least one core</t>
    </r>
    <r>
      <rPr>
        <vertAlign val="superscript"/>
        <sz val="11"/>
        <rFont val="Arial"/>
        <family val="2"/>
      </rPr>
      <t>1</t>
    </r>
    <r>
      <rPr>
        <sz val="11"/>
        <rFont val="Arial"/>
        <family val="2"/>
      </rPr>
      <t xml:space="preserve"> management practice standard with supporting practices as desired).  Both will increase nectaring forb cover, and improve foraging habitat as the targeted conditions</t>
    </r>
    <r>
      <rPr>
        <vertAlign val="superscript"/>
        <sz val="11"/>
        <rFont val="Arial"/>
        <family val="2"/>
      </rPr>
      <t>4,6</t>
    </r>
    <r>
      <rPr>
        <sz val="11"/>
        <rFont val="Arial"/>
        <family val="2"/>
      </rPr>
      <t xml:space="preserve"> with breeding and foraging habitat as the stated purpose:</t>
    </r>
  </si>
  <si>
    <r>
      <t>If the benchmark score is between 0.10 - 0.15, the decision-maker will implement a core</t>
    </r>
    <r>
      <rPr>
        <vertAlign val="superscript"/>
        <sz val="11"/>
        <rFont val="Arial"/>
        <family val="2"/>
      </rPr>
      <t>1</t>
    </r>
    <r>
      <rPr>
        <sz val="11"/>
        <rFont val="Arial"/>
        <family val="2"/>
      </rPr>
      <t xml:space="preserve"> habitat establishment practice such as Conservation Cover (327), Field Border (386), etc. to increase forb cover</t>
    </r>
    <r>
      <rPr>
        <vertAlign val="superscript"/>
        <sz val="11"/>
        <rFont val="Arial"/>
        <family val="2"/>
      </rPr>
      <t>6</t>
    </r>
    <r>
      <rPr>
        <sz val="11"/>
        <rFont val="Arial"/>
        <family val="2"/>
      </rPr>
      <t xml:space="preserve">.  </t>
    </r>
    <r>
      <rPr>
        <b/>
        <sz val="11"/>
        <rFont val="Arial"/>
        <family val="2"/>
      </rPr>
      <t>(1.0)</t>
    </r>
  </si>
  <si>
    <r>
      <t>The decision-maker can implement a core</t>
    </r>
    <r>
      <rPr>
        <vertAlign val="superscript"/>
        <sz val="11"/>
        <rFont val="Arial"/>
        <family val="2"/>
      </rPr>
      <t>1</t>
    </r>
    <r>
      <rPr>
        <sz val="11"/>
        <rFont val="Arial"/>
        <family val="2"/>
      </rPr>
      <t xml:space="preserve"> establishment practice standard such as Conservation Cover (327), Field Border (386), etc. to increase forb-species richness</t>
    </r>
    <r>
      <rPr>
        <vertAlign val="superscript"/>
        <sz val="11"/>
        <rFont val="Arial"/>
        <family val="2"/>
      </rPr>
      <t>7</t>
    </r>
    <r>
      <rPr>
        <sz val="11"/>
        <rFont val="Arial"/>
        <family val="2"/>
      </rPr>
      <t xml:space="preserve">.  </t>
    </r>
    <r>
      <rPr>
        <b/>
        <sz val="11"/>
        <rFont val="Arial"/>
        <family val="2"/>
      </rPr>
      <t>(1.0)</t>
    </r>
  </si>
  <si>
    <r>
      <t xml:space="preserve">If the benchmark score is between 0.30 - 0.80, the decision-maker can implement </t>
    </r>
    <r>
      <rPr>
        <u/>
        <sz val="11"/>
        <rFont val="Arial"/>
        <family val="2"/>
      </rPr>
      <t>Option 1</t>
    </r>
    <r>
      <rPr>
        <sz val="11"/>
        <rFont val="Arial"/>
        <family val="2"/>
      </rPr>
      <t>, (a core</t>
    </r>
    <r>
      <rPr>
        <vertAlign val="superscript"/>
        <sz val="11"/>
        <rFont val="Arial"/>
        <family val="2"/>
      </rPr>
      <t>1</t>
    </r>
    <r>
      <rPr>
        <sz val="11"/>
        <rFont val="Arial"/>
        <family val="2"/>
      </rPr>
      <t xml:space="preserve"> establishment practice alone or in combination with management); or </t>
    </r>
    <r>
      <rPr>
        <u/>
        <sz val="11"/>
        <rFont val="Arial"/>
        <family val="2"/>
      </rPr>
      <t>Option 2</t>
    </r>
    <r>
      <rPr>
        <sz val="11"/>
        <rFont val="Arial"/>
        <family val="2"/>
      </rPr>
      <t>, (at least one core</t>
    </r>
    <r>
      <rPr>
        <vertAlign val="superscript"/>
        <sz val="11"/>
        <rFont val="Arial"/>
        <family val="2"/>
      </rPr>
      <t>1</t>
    </r>
    <r>
      <rPr>
        <sz val="11"/>
        <rFont val="Arial"/>
        <family val="2"/>
      </rPr>
      <t xml:space="preserve"> management practice standard with supporting practices as desired).  Both will increase nectaring forb richness, and improve foraging habitat as the targeted conditions</t>
    </r>
    <r>
      <rPr>
        <vertAlign val="superscript"/>
        <sz val="11"/>
        <rFont val="Arial"/>
        <family val="2"/>
      </rPr>
      <t>4,7</t>
    </r>
    <r>
      <rPr>
        <sz val="11"/>
        <rFont val="Arial"/>
        <family val="2"/>
      </rPr>
      <t xml:space="preserve"> with breeding and foraging habitat as the stated purpose:</t>
    </r>
  </si>
  <si>
    <r>
      <t>If the benchmark score is between 0.80 - 1.0, the decision-maker will implement core</t>
    </r>
    <r>
      <rPr>
        <vertAlign val="superscript"/>
        <sz val="11"/>
        <rFont val="Arial"/>
        <family val="2"/>
      </rPr>
      <t>1</t>
    </r>
    <r>
      <rPr>
        <sz val="11"/>
        <rFont val="Arial"/>
        <family val="2"/>
      </rPr>
      <t xml:space="preserve"> management practices such as Prescribed Burning (338), Early Successional Habitat Development and Management (647), etc., and as appropriate, supporting practices to maintain forb richness</t>
    </r>
    <r>
      <rPr>
        <vertAlign val="superscript"/>
        <sz val="11"/>
        <rFont val="Arial"/>
        <family val="2"/>
      </rPr>
      <t>7</t>
    </r>
    <r>
      <rPr>
        <sz val="11"/>
        <rFont val="Arial"/>
        <family val="2"/>
      </rPr>
      <t xml:space="preserve">.  </t>
    </r>
    <r>
      <rPr>
        <b/>
        <sz val="11"/>
        <rFont val="Arial"/>
        <family val="2"/>
      </rPr>
      <t>(1.0)</t>
    </r>
  </si>
  <si>
    <t>Appendix C.  Selected Conservation Practices - Midwest</t>
  </si>
  <si>
    <t>Conservation Practice Standard</t>
  </si>
  <si>
    <t>Core Management Practice</t>
  </si>
  <si>
    <t>Core Establishment Practice</t>
  </si>
  <si>
    <t>Supporting Practice</t>
  </si>
  <si>
    <r>
      <rPr>
        <vertAlign val="superscript"/>
        <sz val="10"/>
        <rFont val="Arial"/>
        <family val="2"/>
      </rPr>
      <t>1</t>
    </r>
    <r>
      <rPr>
        <sz val="10"/>
        <rFont val="Arial"/>
        <family val="2"/>
      </rPr>
      <t>Refer to the tab labeled "Selected Practices" for a list of core habitat establishment and management practices.  Unless otherwise indicated, the decision maker must choose at least one core practice from which to build a system of appropriate core and supporting conservation practices.  Core establishment practices receive slightly greater planned scores because establishing habitat, as opposed to managing actions alone, should result in better habitat.  Plans that combine core establishment and management practices receive maximum planned habitat scores for V</t>
    </r>
    <r>
      <rPr>
        <vertAlign val="superscript"/>
        <sz val="10"/>
        <rFont val="Arial"/>
        <family val="2"/>
      </rPr>
      <t>MWD</t>
    </r>
    <r>
      <rPr>
        <sz val="10"/>
        <rFont val="Arial"/>
        <family val="2"/>
      </rPr>
      <t>, V</t>
    </r>
    <r>
      <rPr>
        <vertAlign val="superscript"/>
        <sz val="10"/>
        <rFont val="Arial"/>
        <family val="2"/>
      </rPr>
      <t>FC</t>
    </r>
    <r>
      <rPr>
        <sz val="10"/>
        <rFont val="Arial"/>
        <family val="2"/>
      </rPr>
      <t xml:space="preserve"> and V</t>
    </r>
    <r>
      <rPr>
        <vertAlign val="superscript"/>
        <sz val="10"/>
        <rFont val="Arial"/>
        <family val="2"/>
      </rPr>
      <t>FR</t>
    </r>
    <r>
      <rPr>
        <sz val="10"/>
        <rFont val="Arial"/>
        <family val="2"/>
      </rPr>
      <t xml:space="preserve">.
</t>
    </r>
    <r>
      <rPr>
        <i/>
        <sz val="10"/>
        <rFont val="Arial"/>
        <family val="2"/>
      </rPr>
      <t xml:space="preserve">
</t>
    </r>
    <r>
      <rPr>
        <vertAlign val="superscript"/>
        <sz val="10"/>
        <rFont val="Arial"/>
        <family val="2"/>
      </rPr>
      <t>2</t>
    </r>
    <r>
      <rPr>
        <sz val="10"/>
        <rFont val="Arial"/>
        <family val="2"/>
      </rPr>
      <t>Monarch butterflies face many threats. However, for the purpose of the NRCS Monarch Butterfly Habitat Development Project, the primary threats of concern arise from the AA's exposure to insecticide applications and weed management (herbicide applications, mowing, or grazing).  Planners assess the AA's exposure to these threats under the variables V</t>
    </r>
    <r>
      <rPr>
        <vertAlign val="superscript"/>
        <sz val="10"/>
        <rFont val="Arial"/>
        <family val="2"/>
      </rPr>
      <t>IR</t>
    </r>
    <r>
      <rPr>
        <sz val="10"/>
        <rFont val="Arial"/>
        <family val="2"/>
      </rPr>
      <t xml:space="preserve"> and V</t>
    </r>
    <r>
      <rPr>
        <vertAlign val="superscript"/>
        <sz val="10"/>
        <rFont val="Arial"/>
        <family val="2"/>
      </rPr>
      <t>WMR</t>
    </r>
    <r>
      <rPr>
        <sz val="10"/>
        <rFont val="Arial"/>
        <family val="2"/>
      </rPr>
      <t>, respectively.  Threat reduction techniques and/or practices include implementation of Integrated Pest Management (595), physically locating the AA at least 100' from areas exposed to such threats, or through a combination of techniques and practices published in Table 3 of NRCS Technical Notice 190-AGR-9</t>
    </r>
    <r>
      <rPr>
        <i/>
        <sz val="10"/>
        <rFont val="Arial"/>
        <family val="2"/>
      </rPr>
      <t>, Preventing or Mitigating Potential Negative Impacts of Pesticides on Pollinators Using Integrated Pest Management and Other Conservation Practices.</t>
    </r>
  </si>
  <si>
    <t>Supporting Establishment Practice</t>
  </si>
  <si>
    <t>Supporting Management Practice</t>
  </si>
  <si>
    <t>Hedgerow Planting</t>
  </si>
  <si>
    <t>Establishment Practice</t>
  </si>
  <si>
    <t>Restoration of Rare or Declining Natural Communities</t>
  </si>
  <si>
    <t>Access Control</t>
  </si>
  <si>
    <r>
      <t>Practice Category</t>
    </r>
    <r>
      <rPr>
        <b/>
        <vertAlign val="superscript"/>
        <sz val="10"/>
        <rFont val="Arial"/>
        <family val="2"/>
      </rPr>
      <t>1</t>
    </r>
  </si>
  <si>
    <r>
      <t>Core</t>
    </r>
    <r>
      <rPr>
        <sz val="12"/>
        <rFont val="Arial"/>
        <family val="2"/>
      </rPr>
      <t xml:space="preserve"> Management Practice</t>
    </r>
  </si>
  <si>
    <t>Umbrella Practice</t>
  </si>
  <si>
    <r>
      <rPr>
        <vertAlign val="superscript"/>
        <sz val="10"/>
        <color rgb="FF000000"/>
        <rFont val="Arial"/>
        <family val="2"/>
      </rPr>
      <t>1</t>
    </r>
    <r>
      <rPr>
        <sz val="10"/>
        <color rgb="FF000000"/>
        <rFont val="Arial"/>
        <family val="2"/>
      </rPr>
      <t xml:space="preserve">This WHEG uses 3 practice categories and 2 qualifiers: 
          </t>
    </r>
    <r>
      <rPr>
        <u/>
        <sz val="10"/>
        <color rgb="FF000000"/>
        <rFont val="Arial"/>
        <family val="2"/>
      </rPr>
      <t>Practice Categories</t>
    </r>
    <r>
      <rPr>
        <sz val="10"/>
        <color rgb="FF000000"/>
        <rFont val="Arial"/>
        <family val="2"/>
      </rPr>
      <t xml:space="preserve">:
          1.  </t>
    </r>
    <r>
      <rPr>
        <b/>
        <sz val="10"/>
        <color rgb="FF000000"/>
        <rFont val="Arial"/>
        <family val="2"/>
      </rPr>
      <t>Umbrella</t>
    </r>
    <r>
      <rPr>
        <sz val="10"/>
        <color rgb="FF000000"/>
        <rFont val="Arial"/>
        <family val="2"/>
      </rPr>
      <t xml:space="preserve"> practices serve as the foundation of the conservation planning process.  Though required in the conservation plan, 
               the umbrella practice it is not necessarily required in the financial assistance contract.
          2.  Under the umbrella practice, a </t>
    </r>
    <r>
      <rPr>
        <b/>
        <sz val="10"/>
        <color rgb="FF000000"/>
        <rFont val="Arial"/>
        <family val="2"/>
      </rPr>
      <t>core</t>
    </r>
    <r>
      <rPr>
        <sz val="10"/>
        <color rgb="FF000000"/>
        <rFont val="Arial"/>
        <family val="2"/>
      </rPr>
      <t xml:space="preserve"> practice may be implemented by itself (i.e., standalone).
          3.  </t>
    </r>
    <r>
      <rPr>
        <b/>
        <sz val="10"/>
        <color rgb="FF000000"/>
        <rFont val="Arial"/>
        <family val="2"/>
      </rPr>
      <t>Supporting</t>
    </r>
    <r>
      <rPr>
        <sz val="10"/>
        <color rgb="FF000000"/>
        <rFont val="Arial"/>
        <family val="2"/>
      </rPr>
      <t xml:space="preserve"> practices may be implemented in support of a core practice.
          </t>
    </r>
    <r>
      <rPr>
        <u/>
        <sz val="10"/>
        <color rgb="FF000000"/>
        <rFont val="Arial"/>
        <family val="2"/>
      </rPr>
      <t>Practice Qualifiers</t>
    </r>
    <r>
      <rPr>
        <sz val="10"/>
        <color rgb="FF000000"/>
        <rFont val="Arial"/>
        <family val="2"/>
      </rPr>
      <t xml:space="preserve">:
          1.  </t>
    </r>
    <r>
      <rPr>
        <b/>
        <sz val="10"/>
        <color rgb="FF000000"/>
        <rFont val="Arial"/>
        <family val="2"/>
      </rPr>
      <t>Establishment</t>
    </r>
    <r>
      <rPr>
        <sz val="10"/>
        <color rgb="FF000000"/>
        <rFont val="Arial"/>
        <family val="2"/>
      </rPr>
      <t xml:space="preserve"> means to introduce new plant material into the treatment area (e.g., AA).
          2.  </t>
    </r>
    <r>
      <rPr>
        <b/>
        <sz val="10"/>
        <color rgb="FF000000"/>
        <rFont val="Arial"/>
        <family val="2"/>
      </rPr>
      <t>Management</t>
    </r>
    <r>
      <rPr>
        <sz val="10"/>
        <color rgb="FF000000"/>
        <rFont val="Arial"/>
        <family val="2"/>
      </rPr>
      <t xml:space="preserve"> refers to actions intended to force a change in the existing plant species composition and structure.</t>
    </r>
    <r>
      <rPr>
        <vertAlign val="superscript"/>
        <sz val="10"/>
        <color rgb="FF000000"/>
        <rFont val="Arial"/>
        <family val="2"/>
      </rPr>
      <t/>
    </r>
  </si>
  <si>
    <r>
      <rPr>
        <b/>
        <sz val="11"/>
        <color rgb="FF006FC0"/>
        <rFont val="Arial"/>
        <family val="2"/>
      </rPr>
      <t>Useful Resources:</t>
    </r>
  </si>
  <si>
    <t>“Good for Butterflies, Good for Your Bottom Line”</t>
  </si>
  <si>
    <r>
      <rPr>
        <sz val="12"/>
        <rFont val="Arial"/>
        <family val="2"/>
      </rPr>
      <t xml:space="preserve">•   </t>
    </r>
    <r>
      <rPr>
        <sz val="11"/>
        <rFont val="Arial"/>
        <family val="2"/>
      </rPr>
      <t>Based on Monarch Joint Venture's "Mowing: Best practices for Monarch"</t>
    </r>
  </si>
  <si>
    <t xml:space="preserve"> Journey North Interactive Maps</t>
  </si>
  <si>
    <r>
      <rPr>
        <sz val="12"/>
        <rFont val="Arial"/>
        <family val="2"/>
      </rPr>
      <t xml:space="preserve">•   </t>
    </r>
    <r>
      <rPr>
        <sz val="11"/>
        <rFont val="Arial"/>
        <family val="2"/>
      </rPr>
      <t>Real-time peak migration tracking.</t>
    </r>
  </si>
  <si>
    <t xml:space="preserve"> Integrated Monarch Monitoring Program</t>
  </si>
  <si>
    <r>
      <t xml:space="preserve">•   Monitoring protocol, </t>
    </r>
    <r>
      <rPr>
        <sz val="10"/>
        <rFont val="Arial"/>
        <family val="2"/>
      </rPr>
      <t>and datasheets</t>
    </r>
  </si>
  <si>
    <t>•   Online-training</t>
  </si>
  <si>
    <r>
      <t xml:space="preserve">NRCS Storyboard: "Working Lands for Monarch Butterfly" </t>
    </r>
    <r>
      <rPr>
        <sz val="11"/>
        <rFont val="Arial"/>
        <family val="2"/>
      </rPr>
      <t/>
    </r>
  </si>
  <si>
    <t>NRCS Monarch Management Zone Map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</si>
</sst>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1" x14ac:knownFonts="1">
    <font>
      <sz val="10"/>
      <color rgb="FF000000"/>
      <name val="Times New Roman"/>
      <charset val="204"/>
    </font>
    <font>
      <sz val="10"/>
      <name val="Arial"/>
      <family val="2"/>
    </font>
    <font>
      <b/>
      <sz val="12"/>
      <name val="Arial"/>
      <family val="2"/>
    </font>
    <font>
      <b/>
      <sz val="11"/>
      <name val="Arial"/>
      <family val="2"/>
    </font>
    <font>
      <sz val="11"/>
      <color rgb="FF000000"/>
      <name val="Arial"/>
      <family val="2"/>
    </font>
    <font>
      <b/>
      <sz val="11"/>
      <name val="Arial"/>
      <family val="2"/>
    </font>
    <font>
      <b/>
      <sz val="7"/>
      <name val="Arial"/>
      <family val="2"/>
    </font>
    <font>
      <b/>
      <i/>
      <sz val="11"/>
      <name val="Arial"/>
      <family val="2"/>
    </font>
    <font>
      <sz val="11"/>
      <name val="Arial"/>
      <family val="2"/>
    </font>
    <font>
      <sz val="11"/>
      <color rgb="FF221F1F"/>
      <name val="Arial"/>
      <family val="2"/>
    </font>
    <font>
      <b/>
      <sz val="11"/>
      <color rgb="FF221F1F"/>
      <name val="Arial"/>
      <family val="2"/>
    </font>
    <font>
      <i/>
      <sz val="11"/>
      <name val="Arial"/>
      <family val="2"/>
    </font>
    <font>
      <b/>
      <sz val="10"/>
      <color rgb="FF000000"/>
      <name val="Times New Roman"/>
      <family val="1"/>
    </font>
    <font>
      <u/>
      <sz val="11"/>
      <color rgb="FF000000"/>
      <name val="Arial"/>
      <family val="2"/>
    </font>
    <font>
      <b/>
      <sz val="11"/>
      <color rgb="FF000000"/>
      <name val="Arial"/>
      <family val="2"/>
    </font>
    <font>
      <sz val="11"/>
      <color rgb="FF000000"/>
      <name val="Times New Roman"/>
      <family val="1"/>
    </font>
    <font>
      <sz val="12"/>
      <color rgb="FF000000"/>
      <name val="Times New Roman"/>
      <family val="1"/>
    </font>
    <font>
      <b/>
      <sz val="14"/>
      <name val="Arial"/>
      <family val="2"/>
    </font>
    <font>
      <b/>
      <sz val="14"/>
      <color rgb="FF000000"/>
      <name val="Times New Roman"/>
      <family val="1"/>
    </font>
    <font>
      <b/>
      <i/>
      <sz val="11"/>
      <color rgb="FF221F1F"/>
      <name val="Arial"/>
      <family val="2"/>
    </font>
    <font>
      <b/>
      <u/>
      <sz val="11"/>
      <color rgb="FF000000"/>
      <name val="Arial"/>
      <family val="2"/>
    </font>
    <font>
      <b/>
      <sz val="11"/>
      <color rgb="FF000000"/>
      <name val="Times New Roman"/>
      <family val="1"/>
    </font>
    <font>
      <b/>
      <sz val="14"/>
      <color rgb="FF000000"/>
      <name val="Arial"/>
      <family val="2"/>
    </font>
    <font>
      <vertAlign val="superscript"/>
      <sz val="11"/>
      <name val="Arial"/>
      <family val="2"/>
    </font>
    <font>
      <b/>
      <vertAlign val="superscript"/>
      <sz val="11"/>
      <name val="Arial"/>
      <family val="2"/>
    </font>
    <font>
      <b/>
      <sz val="10"/>
      <name val="Arial"/>
      <family val="2"/>
    </font>
    <font>
      <sz val="10"/>
      <color rgb="FF000000"/>
      <name val="Arial"/>
      <family val="2"/>
    </font>
    <font>
      <b/>
      <vertAlign val="superscript"/>
      <sz val="11"/>
      <color rgb="FF000000"/>
      <name val="Arial"/>
      <family val="2"/>
    </font>
    <font>
      <b/>
      <sz val="10"/>
      <color theme="0"/>
      <name val="Times New Roman"/>
      <family val="1"/>
    </font>
    <font>
      <sz val="10"/>
      <color theme="0"/>
      <name val="Times New Roman"/>
      <family val="1"/>
    </font>
    <font>
      <sz val="12"/>
      <name val="Arial"/>
      <family val="2"/>
    </font>
    <font>
      <sz val="12"/>
      <color rgb="FF000000"/>
      <name val="Arial"/>
      <family val="2"/>
    </font>
    <font>
      <b/>
      <sz val="12"/>
      <color rgb="FF000000"/>
      <name val="Arial"/>
      <family val="2"/>
    </font>
    <font>
      <b/>
      <i/>
      <sz val="12"/>
      <color rgb="FF000000"/>
      <name val="Arial"/>
      <family val="2"/>
    </font>
    <font>
      <sz val="12"/>
      <color theme="0"/>
      <name val="Arial"/>
      <family val="2"/>
    </font>
    <font>
      <i/>
      <sz val="12"/>
      <color rgb="FF000000"/>
      <name val="Arial"/>
      <family val="2"/>
    </font>
    <font>
      <b/>
      <sz val="14"/>
      <color rgb="FFFF0000"/>
      <name val="Arial"/>
      <family val="2"/>
    </font>
    <font>
      <b/>
      <u/>
      <sz val="12"/>
      <color rgb="FF000000"/>
      <name val="Arial"/>
      <family val="2"/>
    </font>
    <font>
      <sz val="10"/>
      <color rgb="FF000000"/>
      <name val="Times New Roman"/>
      <family val="1"/>
    </font>
    <font>
      <b/>
      <i/>
      <u/>
      <sz val="12"/>
      <color rgb="FF000000"/>
      <name val="Arial"/>
      <family val="2"/>
    </font>
    <font>
      <sz val="10"/>
      <name val="Times New Roman"/>
      <family val="1"/>
    </font>
    <font>
      <sz val="14"/>
      <color rgb="FF000000"/>
      <name val="Times New Roman"/>
      <family val="1"/>
    </font>
    <font>
      <b/>
      <sz val="12"/>
      <color rgb="FF221F1F"/>
      <name val="Arial"/>
      <family val="2"/>
    </font>
    <font>
      <b/>
      <i/>
      <sz val="11"/>
      <color rgb="FF000000"/>
      <name val="Arial"/>
      <family val="2"/>
    </font>
    <font>
      <sz val="14"/>
      <color rgb="FFFF0000"/>
      <name val="Times New Roman"/>
      <family val="1"/>
    </font>
    <font>
      <u/>
      <sz val="12"/>
      <color rgb="FF000000"/>
      <name val="Arial"/>
      <family val="2"/>
    </font>
    <font>
      <sz val="9"/>
      <color indexed="81"/>
      <name val="Tahoma"/>
      <family val="2"/>
    </font>
    <font>
      <sz val="10"/>
      <color rgb="FF000000"/>
      <name val="Calibri"/>
      <family val="2"/>
    </font>
    <font>
      <sz val="20"/>
      <color rgb="FF000000"/>
      <name val="Times New Roman"/>
      <family val="1"/>
    </font>
    <font>
      <sz val="11"/>
      <name val="Times New Roman"/>
      <family val="1"/>
    </font>
    <font>
      <sz val="10"/>
      <color rgb="FFFF0000"/>
      <name val="Times New Roman"/>
      <family val="1"/>
    </font>
    <font>
      <sz val="11"/>
      <color rgb="FFFF0000"/>
      <name val="Times New Roman"/>
      <family val="1"/>
    </font>
    <font>
      <b/>
      <sz val="12"/>
      <color rgb="FFFF0000"/>
      <name val="Arial"/>
      <family val="2"/>
    </font>
    <font>
      <sz val="12"/>
      <color rgb="FFFF0000"/>
      <name val="Times New Roman"/>
      <family val="1"/>
    </font>
    <font>
      <b/>
      <sz val="10"/>
      <color rgb="FFFF0000"/>
      <name val="Times New Roman"/>
      <family val="1"/>
    </font>
    <font>
      <sz val="11"/>
      <color rgb="FF000000"/>
      <name val="Calibri"/>
      <family val="2"/>
    </font>
    <font>
      <i/>
      <sz val="10"/>
      <name val="Arial"/>
      <family val="2"/>
    </font>
    <font>
      <b/>
      <sz val="10"/>
      <color rgb="FF000000"/>
      <name val="Arial"/>
      <family val="2"/>
    </font>
    <font>
      <vertAlign val="superscript"/>
      <sz val="10"/>
      <name val="Arial"/>
      <family val="2"/>
    </font>
    <font>
      <u/>
      <sz val="11"/>
      <name val="Arial"/>
      <family val="2"/>
    </font>
    <font>
      <i/>
      <sz val="11"/>
      <color rgb="FF000000"/>
      <name val="Arial"/>
      <family val="2"/>
    </font>
    <font>
      <sz val="9"/>
      <color rgb="FF000000"/>
      <name val="Arial"/>
      <family val="2"/>
    </font>
    <font>
      <vertAlign val="superscript"/>
      <sz val="9"/>
      <color rgb="FF000000"/>
      <name val="Arial"/>
      <family val="2"/>
    </font>
    <font>
      <sz val="9"/>
      <name val="Arial"/>
      <family val="2"/>
    </font>
    <font>
      <vertAlign val="superscript"/>
      <sz val="9"/>
      <name val="Arial"/>
      <family val="2"/>
    </font>
    <font>
      <i/>
      <sz val="9"/>
      <name val="Arial"/>
      <family val="2"/>
    </font>
    <font>
      <b/>
      <i/>
      <sz val="16"/>
      <color rgb="FF000000"/>
      <name val="Times New Roman"/>
      <family val="1"/>
    </font>
    <font>
      <vertAlign val="superscript"/>
      <sz val="10"/>
      <name val="Calibri"/>
      <family val="2"/>
    </font>
    <font>
      <sz val="10"/>
      <name val="Calibri"/>
      <family val="2"/>
    </font>
    <font>
      <sz val="16"/>
      <color rgb="FF000000"/>
      <name val="Arial"/>
      <family val="2"/>
    </font>
    <font>
      <b/>
      <sz val="16"/>
      <name val="Arial"/>
      <family val="2"/>
    </font>
    <font>
      <vertAlign val="superscript"/>
      <sz val="10"/>
      <color rgb="FF000000"/>
      <name val="Arial"/>
      <family val="2"/>
    </font>
    <font>
      <b/>
      <vertAlign val="superscript"/>
      <sz val="10"/>
      <name val="Arial"/>
      <family val="2"/>
    </font>
    <font>
      <u/>
      <sz val="10"/>
      <color rgb="FF000000"/>
      <name val="Arial"/>
      <family val="2"/>
    </font>
    <font>
      <u/>
      <sz val="10"/>
      <color theme="10"/>
      <name val="Times New Roman"/>
      <family val="1"/>
    </font>
    <font>
      <b/>
      <sz val="11"/>
      <name val="Arial"/>
      <family val="2"/>
    </font>
    <font>
      <b/>
      <sz val="11"/>
      <color rgb="FF006FC0"/>
      <name val="Arial"/>
      <family val="2"/>
    </font>
    <font>
      <i/>
      <sz val="10"/>
      <color rgb="FF000000"/>
      <name val="Times New Roman"/>
      <family val="1"/>
    </font>
    <font>
      <u/>
      <sz val="10"/>
      <color theme="10"/>
      <name val="Arial"/>
      <family val="2"/>
    </font>
    <font>
      <u/>
      <sz val="11"/>
      <color theme="10"/>
      <name val="Arial"/>
      <family val="2"/>
    </font>
    <font>
      <b/>
      <sz val="12"/>
      <color rgb="FF000000"/>
      <name val="Times New Roman"/>
      <family val="1"/>
    </font>
  </fonts>
  <fills count="15">
    <fill>
      <patternFill patternType="none"/>
    </fill>
    <fill>
      <patternFill patternType="gray125"/>
    </fill>
    <fill>
      <patternFill patternType="solid">
        <fgColor rgb="FFC2D69B"/>
      </patternFill>
    </fill>
    <fill>
      <patternFill patternType="solid">
        <fgColor rgb="FFDDD9C3"/>
      </patternFill>
    </fill>
    <fill>
      <patternFill patternType="solid">
        <fgColor rgb="FFCCC0D9"/>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rgb="FFFFFF99"/>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92D050"/>
        <bgColor indexed="64"/>
      </patternFill>
    </fill>
  </fills>
  <borders count="17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right style="thin">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rgb="FF000000"/>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rgb="FF000000"/>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medium">
        <color indexed="64"/>
      </left>
      <right/>
      <top style="thin">
        <color indexed="64"/>
      </top>
      <bottom style="thin">
        <color rgb="FF000000"/>
      </bottom>
      <diagonal/>
    </border>
    <border>
      <left style="thin">
        <color rgb="FF000000"/>
      </left>
      <right/>
      <top/>
      <bottom style="thin">
        <color indexed="64"/>
      </bottom>
      <diagonal/>
    </border>
    <border>
      <left style="medium">
        <color indexed="64"/>
      </left>
      <right/>
      <top style="thin">
        <color rgb="FF000000"/>
      </top>
      <bottom/>
      <diagonal/>
    </border>
    <border>
      <left style="thin">
        <color indexed="64"/>
      </left>
      <right style="thin">
        <color indexed="64"/>
      </right>
      <top/>
      <bottom/>
      <diagonal/>
    </border>
    <border>
      <left style="thin">
        <color auto="1"/>
      </left>
      <right/>
      <top/>
      <bottom style="thin">
        <color rgb="FF000000"/>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thin">
        <color indexed="64"/>
      </left>
      <right/>
      <top style="thick">
        <color indexed="64"/>
      </top>
      <bottom/>
      <diagonal/>
    </border>
    <border>
      <left/>
      <right/>
      <top style="thick">
        <color indexed="64"/>
      </top>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diagonal/>
    </border>
    <border>
      <left/>
      <right style="medium">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top/>
      <bottom style="thick">
        <color indexed="64"/>
      </bottom>
      <diagonal/>
    </border>
    <border>
      <left style="thin">
        <color rgb="FF000000"/>
      </left>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medium">
        <color indexed="64"/>
      </right>
      <top/>
      <bottom style="thick">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rgb="FF000000"/>
      </right>
      <top style="thin">
        <color indexed="64"/>
      </top>
      <bottom style="double">
        <color indexed="64"/>
      </bottom>
      <diagonal/>
    </border>
    <border>
      <left style="thin">
        <color rgb="FF000000"/>
      </left>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right style="thin">
        <color indexed="64"/>
      </right>
      <top style="thin">
        <color indexed="64"/>
      </top>
      <bottom style="thick">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double">
        <color indexed="64"/>
      </top>
      <bottom style="thick">
        <color indexed="64"/>
      </bottom>
      <diagonal/>
    </border>
    <border>
      <left style="thin">
        <color indexed="64"/>
      </left>
      <right/>
      <top style="medium">
        <color indexed="64"/>
      </top>
      <bottom style="thick">
        <color indexed="64"/>
      </bottom>
      <diagonal/>
    </border>
    <border>
      <left style="thin">
        <color indexed="64"/>
      </left>
      <right/>
      <top style="thick">
        <color indexed="64"/>
      </top>
      <bottom style="medium">
        <color indexed="64"/>
      </bottom>
      <diagonal/>
    </border>
    <border>
      <left style="medium">
        <color indexed="64"/>
      </left>
      <right style="medium">
        <color indexed="64"/>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medium">
        <color indexed="64"/>
      </right>
      <top style="double">
        <color indexed="64"/>
      </top>
      <bottom style="thick">
        <color indexed="64"/>
      </bottom>
      <diagonal/>
    </border>
    <border>
      <left style="thin">
        <color indexed="64"/>
      </left>
      <right style="medium">
        <color indexed="64"/>
      </right>
      <top style="double">
        <color indexed="64"/>
      </top>
      <bottom style="thick">
        <color indexed="64"/>
      </bottom>
      <diagonal/>
    </border>
    <border>
      <left/>
      <right/>
      <top style="thick">
        <color indexed="64"/>
      </top>
      <bottom style="thin">
        <color rgb="FF000000"/>
      </bottom>
      <diagonal/>
    </border>
    <border>
      <left/>
      <right style="thin">
        <color rgb="FF000000"/>
      </right>
      <top style="thick">
        <color indexed="64"/>
      </top>
      <bottom style="thin">
        <color rgb="FF000000"/>
      </bottom>
      <diagonal/>
    </border>
    <border>
      <left style="thin">
        <color rgb="FF000000"/>
      </left>
      <right/>
      <top style="thick">
        <color indexed="64"/>
      </top>
      <bottom style="thin">
        <color rgb="FF000000"/>
      </bottom>
      <diagonal/>
    </border>
    <border>
      <left/>
      <right style="thin">
        <color rgb="FF000000"/>
      </right>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n">
        <color rgb="FF000000"/>
      </bottom>
      <diagonal/>
    </border>
    <border>
      <left/>
      <right/>
      <top style="thin">
        <color rgb="FF000000"/>
      </top>
      <bottom style="thick">
        <color indexed="64"/>
      </bottom>
      <diagonal/>
    </border>
    <border>
      <left/>
      <right style="thin">
        <color rgb="FF000000"/>
      </right>
      <top style="thin">
        <color rgb="FF000000"/>
      </top>
      <bottom style="thick">
        <color indexed="64"/>
      </bottom>
      <diagonal/>
    </border>
    <border>
      <left style="thin">
        <color rgb="FF000000"/>
      </left>
      <right/>
      <top style="thin">
        <color rgb="FF000000"/>
      </top>
      <bottom style="thick">
        <color indexed="64"/>
      </bottom>
      <diagonal/>
    </border>
    <border>
      <left style="thin">
        <color indexed="64"/>
      </left>
      <right/>
      <top style="thin">
        <color indexed="64"/>
      </top>
      <bottom style="thick">
        <color indexed="64"/>
      </bottom>
      <diagonal/>
    </border>
    <border>
      <left/>
      <right style="thin">
        <color rgb="FF000000"/>
      </right>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medium">
        <color indexed="64"/>
      </left>
      <right/>
      <top style="thin">
        <color rgb="FF000000"/>
      </top>
      <bottom style="thin">
        <color indexed="64"/>
      </bottom>
      <diagonal/>
    </border>
    <border>
      <left style="medium">
        <color indexed="64"/>
      </left>
      <right/>
      <top style="double">
        <color indexed="64"/>
      </top>
      <bottom style="thin">
        <color rgb="FF000000"/>
      </bottom>
      <diagonal/>
    </border>
    <border>
      <left/>
      <right/>
      <top style="double">
        <color indexed="64"/>
      </top>
      <bottom style="thin">
        <color rgb="FF000000"/>
      </bottom>
      <diagonal/>
    </border>
    <border>
      <left/>
      <right style="thin">
        <color rgb="FF000000"/>
      </right>
      <top style="double">
        <color indexed="64"/>
      </top>
      <bottom style="thin">
        <color rgb="FF000000"/>
      </bottom>
      <diagonal/>
    </border>
    <border>
      <left style="thin">
        <color rgb="FF000000"/>
      </left>
      <right/>
      <top style="double">
        <color indexed="64"/>
      </top>
      <bottom style="thin">
        <color rgb="FF000000"/>
      </bottom>
      <diagonal/>
    </border>
    <border>
      <left/>
      <right style="medium">
        <color indexed="64"/>
      </right>
      <top style="double">
        <color indexed="64"/>
      </top>
      <bottom/>
      <diagonal/>
    </border>
    <border>
      <left style="medium">
        <color indexed="64"/>
      </left>
      <right/>
      <top style="thin">
        <color rgb="FF000000"/>
      </top>
      <bottom style="thick">
        <color indexed="64"/>
      </bottom>
      <diagonal/>
    </border>
    <border>
      <left style="medium">
        <color indexed="64"/>
      </left>
      <right style="thin">
        <color indexed="64"/>
      </right>
      <top style="thin">
        <color indexed="64"/>
      </top>
      <bottom style="thick">
        <color indexed="64"/>
      </bottom>
      <diagonal/>
    </border>
    <border>
      <left/>
      <right style="medium">
        <color indexed="64"/>
      </right>
      <top style="thick">
        <color indexed="64"/>
      </top>
      <bottom style="thin">
        <color rgb="FF000000"/>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rgb="FF000000"/>
      </right>
      <top style="medium">
        <color indexed="64"/>
      </top>
      <bottom style="double">
        <color indexed="64"/>
      </bottom>
      <diagonal/>
    </border>
    <border>
      <left style="thin">
        <color rgb="FF000000"/>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thick">
        <color indexed="64"/>
      </bottom>
      <diagonal/>
    </border>
    <border>
      <left style="thin">
        <color indexed="64"/>
      </left>
      <right/>
      <top style="thin">
        <color rgb="FF000000"/>
      </top>
      <bottom/>
      <diagonal/>
    </border>
    <border>
      <left style="medium">
        <color indexed="64"/>
      </left>
      <right style="thin">
        <color indexed="64"/>
      </right>
      <top style="thick">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xf numFmtId="0" fontId="38" fillId="0" borderId="0"/>
    <xf numFmtId="0" fontId="74" fillId="0" borderId="0" applyNumberFormat="0" applyFill="0" applyBorder="0" applyAlignment="0" applyProtection="0"/>
  </cellStyleXfs>
  <cellXfs count="889">
    <xf numFmtId="0" fontId="0" fillId="0" borderId="0" xfId="0" applyFill="1" applyBorder="1" applyAlignment="1">
      <alignment horizontal="left" vertical="top"/>
    </xf>
    <xf numFmtId="0" fontId="4" fillId="0" borderId="0" xfId="0" applyFont="1" applyFill="1" applyBorder="1" applyAlignment="1" applyProtection="1">
      <alignment horizontal="left" vertical="top"/>
    </xf>
    <xf numFmtId="0" fontId="40" fillId="0" borderId="0" xfId="0" applyFont="1" applyFill="1" applyBorder="1" applyAlignment="1" applyProtection="1">
      <alignment horizontal="left" vertical="top"/>
    </xf>
    <xf numFmtId="0" fontId="8" fillId="0" borderId="0" xfId="0" applyFont="1" applyFill="1" applyBorder="1" applyAlignment="1" applyProtection="1">
      <alignment horizontal="left" vertical="top"/>
    </xf>
    <xf numFmtId="0" fontId="30" fillId="0" borderId="0" xfId="0" applyFont="1" applyFill="1" applyBorder="1" applyAlignment="1" applyProtection="1">
      <alignment horizontal="left" vertical="top"/>
    </xf>
    <xf numFmtId="0" fontId="14" fillId="9" borderId="63" xfId="0" applyFont="1" applyFill="1" applyBorder="1" applyAlignment="1" applyProtection="1">
      <alignment horizontal="center" vertical="center" wrapText="1"/>
      <protection locked="0"/>
    </xf>
    <xf numFmtId="0" fontId="14" fillId="9" borderId="63" xfId="0" applyFont="1" applyFill="1" applyBorder="1" applyAlignment="1" applyProtection="1">
      <alignment horizontal="center" vertical="center"/>
      <protection locked="0"/>
    </xf>
    <xf numFmtId="2" fontId="0" fillId="0" borderId="0" xfId="0" applyNumberFormat="1" applyFill="1" applyBorder="1" applyAlignment="1" applyProtection="1">
      <alignment horizontal="left" vertical="top"/>
    </xf>
    <xf numFmtId="0" fontId="0" fillId="0" borderId="22" xfId="0" applyFill="1" applyBorder="1" applyAlignment="1" applyProtection="1">
      <alignment horizontal="left" vertical="top"/>
    </xf>
    <xf numFmtId="2" fontId="14" fillId="9" borderId="63" xfId="0" applyNumberFormat="1" applyFont="1" applyFill="1" applyBorder="1" applyAlignment="1" applyProtection="1">
      <alignment horizontal="center" vertical="center"/>
      <protection locked="0"/>
    </xf>
    <xf numFmtId="0" fontId="26" fillId="10" borderId="22" xfId="0" applyFont="1" applyFill="1" applyBorder="1" applyAlignment="1" applyProtection="1">
      <alignment horizontal="center" vertical="top"/>
    </xf>
    <xf numFmtId="0" fontId="26" fillId="10" borderId="22" xfId="0" applyFont="1" applyFill="1" applyBorder="1" applyAlignment="1" applyProtection="1">
      <alignment horizontal="center" vertical="center"/>
    </xf>
    <xf numFmtId="2" fontId="14" fillId="10" borderId="11" xfId="0" applyNumberFormat="1" applyFont="1" applyFill="1" applyBorder="1" applyAlignment="1" applyProtection="1">
      <alignment horizontal="center" vertical="center"/>
    </xf>
    <xf numFmtId="2" fontId="14" fillId="10" borderId="0" xfId="0" applyNumberFormat="1" applyFont="1" applyFill="1" applyBorder="1" applyAlignment="1" applyProtection="1">
      <alignment horizontal="center" vertical="center"/>
    </xf>
    <xf numFmtId="0" fontId="3" fillId="7" borderId="0" xfId="0" applyFont="1" applyFill="1" applyBorder="1" applyAlignment="1" applyProtection="1">
      <alignment horizontal="center" vertical="top"/>
    </xf>
    <xf numFmtId="0" fontId="48" fillId="0" borderId="0" xfId="0" applyFont="1" applyFill="1" applyBorder="1" applyAlignment="1">
      <alignment horizontal="left" vertical="top"/>
    </xf>
    <xf numFmtId="0" fontId="53" fillId="8" borderId="20" xfId="0" applyFont="1" applyFill="1" applyBorder="1" applyAlignment="1" applyProtection="1">
      <alignment vertical="center"/>
    </xf>
    <xf numFmtId="0" fontId="53" fillId="8" borderId="33" xfId="0" applyFont="1" applyFill="1" applyBorder="1" applyAlignment="1" applyProtection="1">
      <alignment vertical="center"/>
    </xf>
    <xf numFmtId="0" fontId="14" fillId="10" borderId="22" xfId="0" applyFont="1" applyFill="1" applyBorder="1" applyAlignment="1" applyProtection="1">
      <alignment horizontal="left" vertical="top"/>
    </xf>
    <xf numFmtId="0" fontId="3" fillId="0" borderId="62" xfId="0" applyFont="1" applyFill="1" applyBorder="1" applyAlignment="1" applyProtection="1">
      <alignment horizontal="center" vertical="center" wrapText="1"/>
    </xf>
    <xf numFmtId="0" fontId="3" fillId="0" borderId="54" xfId="0" applyFont="1" applyFill="1" applyBorder="1" applyAlignment="1" applyProtection="1">
      <alignment horizontal="center" vertical="center" wrapText="1"/>
    </xf>
    <xf numFmtId="0" fontId="0" fillId="0" borderId="0" xfId="0" applyFill="1" applyBorder="1" applyAlignment="1">
      <alignment horizontal="left" vertical="top"/>
    </xf>
    <xf numFmtId="0" fontId="0" fillId="0" borderId="0" xfId="0" applyFill="1" applyBorder="1" applyAlignment="1">
      <alignment horizontal="left" vertical="center"/>
    </xf>
    <xf numFmtId="0" fontId="66" fillId="0" borderId="0" xfId="0" applyFont="1" applyFill="1" applyBorder="1" applyAlignment="1">
      <alignment horizontal="left" vertical="center"/>
    </xf>
    <xf numFmtId="0" fontId="53" fillId="10" borderId="20" xfId="0" applyFont="1" applyFill="1" applyBorder="1" applyAlignment="1" applyProtection="1">
      <alignment vertical="center"/>
    </xf>
    <xf numFmtId="0" fontId="53" fillId="10" borderId="33" xfId="0" applyFont="1" applyFill="1" applyBorder="1" applyAlignment="1" applyProtection="1">
      <alignment vertical="center"/>
    </xf>
    <xf numFmtId="0" fontId="31" fillId="0" borderId="13" xfId="0" applyFont="1" applyFill="1" applyBorder="1" applyAlignment="1" applyProtection="1">
      <alignment horizontal="left" vertical="top"/>
    </xf>
    <xf numFmtId="0" fontId="0" fillId="0" borderId="0" xfId="0" applyFill="1" applyBorder="1" applyAlignment="1" applyProtection="1">
      <alignment horizontal="left" vertical="top"/>
    </xf>
    <xf numFmtId="0" fontId="32" fillId="0" borderId="13" xfId="0" applyFont="1" applyFill="1" applyBorder="1" applyAlignment="1" applyProtection="1">
      <alignment horizontal="left" vertical="top" wrapText="1"/>
    </xf>
    <xf numFmtId="0" fontId="31" fillId="0" borderId="13" xfId="0" applyFont="1" applyFill="1" applyBorder="1" applyAlignment="1" applyProtection="1">
      <alignment horizontal="left" vertical="top" wrapText="1"/>
    </xf>
    <xf numFmtId="0" fontId="31" fillId="0" borderId="0" xfId="0" applyFont="1" applyFill="1" applyBorder="1" applyAlignment="1" applyProtection="1">
      <alignment horizontal="left" vertical="top"/>
    </xf>
    <xf numFmtId="0" fontId="0" fillId="0" borderId="0" xfId="0" applyFill="1" applyBorder="1" applyAlignment="1" applyProtection="1">
      <alignment horizontal="center" vertical="center" wrapText="1"/>
    </xf>
    <xf numFmtId="2" fontId="40" fillId="0" borderId="0" xfId="0" applyNumberFormat="1" applyFont="1" applyFill="1" applyBorder="1" applyAlignment="1" applyProtection="1">
      <alignment horizontal="left" vertical="top"/>
    </xf>
    <xf numFmtId="2" fontId="14" fillId="10" borderId="22" xfId="0" applyNumberFormat="1" applyFont="1" applyFill="1" applyBorder="1" applyAlignment="1" applyProtection="1">
      <alignment horizontal="center" vertical="center"/>
    </xf>
    <xf numFmtId="0" fontId="14" fillId="10" borderId="0" xfId="0" applyFont="1" applyFill="1" applyBorder="1" applyAlignment="1" applyProtection="1">
      <alignment horizontal="center" vertical="center"/>
    </xf>
    <xf numFmtId="0" fontId="14" fillId="9" borderId="90" xfId="0" applyFont="1" applyFill="1" applyBorder="1" applyAlignment="1" applyProtection="1">
      <alignment horizontal="center" vertical="center"/>
      <protection locked="0"/>
    </xf>
    <xf numFmtId="0" fontId="14" fillId="9" borderId="90" xfId="0" applyFont="1" applyFill="1" applyBorder="1" applyAlignment="1" applyProtection="1">
      <alignment horizontal="center" vertical="center" wrapText="1"/>
      <protection locked="0"/>
    </xf>
    <xf numFmtId="0" fontId="14" fillId="9" borderId="39" xfId="0" applyFont="1" applyFill="1" applyBorder="1" applyAlignment="1" applyProtection="1">
      <alignment horizontal="center" vertical="center"/>
      <protection locked="0"/>
    </xf>
    <xf numFmtId="0" fontId="14" fillId="9" borderId="91" xfId="0" applyFont="1" applyFill="1" applyBorder="1" applyAlignment="1" applyProtection="1">
      <alignment horizontal="center" vertical="center"/>
      <protection locked="0"/>
    </xf>
    <xf numFmtId="2" fontId="14" fillId="10" borderId="122" xfId="0" applyNumberFormat="1" applyFont="1" applyFill="1" applyBorder="1" applyAlignment="1" applyProtection="1">
      <alignment horizontal="center" vertical="center"/>
    </xf>
    <xf numFmtId="0" fontId="0" fillId="5" borderId="98" xfId="0" applyFill="1" applyBorder="1" applyAlignment="1" applyProtection="1">
      <alignment horizontal="left" vertical="top"/>
    </xf>
    <xf numFmtId="0" fontId="14" fillId="9" borderId="82" xfId="0" applyFont="1" applyFill="1" applyBorder="1" applyAlignment="1" applyProtection="1">
      <alignment horizontal="center" vertical="center"/>
      <protection locked="0"/>
    </xf>
    <xf numFmtId="0" fontId="0" fillId="5" borderId="124" xfId="0" applyFill="1" applyBorder="1" applyAlignment="1" applyProtection="1">
      <alignment horizontal="left" vertical="top"/>
    </xf>
    <xf numFmtId="0" fontId="8" fillId="5" borderId="93" xfId="0" applyFont="1" applyFill="1" applyBorder="1" applyAlignment="1" applyProtection="1">
      <alignment vertical="top" wrapText="1"/>
    </xf>
    <xf numFmtId="0" fontId="14" fillId="9" borderId="115" xfId="0" applyFont="1" applyFill="1" applyBorder="1" applyAlignment="1" applyProtection="1">
      <alignment horizontal="center" vertical="center"/>
      <protection locked="0"/>
    </xf>
    <xf numFmtId="2" fontId="14" fillId="9" borderId="90" xfId="0" applyNumberFormat="1" applyFont="1" applyFill="1" applyBorder="1" applyAlignment="1" applyProtection="1">
      <alignment horizontal="center" vertical="center"/>
      <protection locked="0"/>
    </xf>
    <xf numFmtId="0" fontId="3" fillId="9" borderId="64" xfId="0" applyFont="1" applyFill="1" applyBorder="1" applyAlignment="1" applyProtection="1">
      <alignment horizontal="center" vertical="center"/>
      <protection locked="0"/>
    </xf>
    <xf numFmtId="0" fontId="3" fillId="9" borderId="91" xfId="0" applyFont="1" applyFill="1" applyBorder="1" applyAlignment="1" applyProtection="1">
      <alignment horizontal="center" vertical="center" wrapText="1"/>
      <protection locked="0"/>
    </xf>
    <xf numFmtId="0" fontId="3" fillId="9" borderId="94" xfId="0" applyFont="1" applyFill="1" applyBorder="1" applyAlignment="1" applyProtection="1">
      <alignment horizontal="center" vertical="center" wrapText="1"/>
      <protection locked="0"/>
    </xf>
    <xf numFmtId="2" fontId="14" fillId="10" borderId="105" xfId="0" applyNumberFormat="1" applyFont="1" applyFill="1" applyBorder="1" applyAlignment="1" applyProtection="1">
      <alignment horizontal="center" vertical="center"/>
    </xf>
    <xf numFmtId="0" fontId="14" fillId="9" borderId="131" xfId="0" applyFont="1" applyFill="1" applyBorder="1" applyAlignment="1" applyProtection="1">
      <alignment horizontal="center" vertical="center"/>
      <protection locked="0"/>
    </xf>
    <xf numFmtId="0" fontId="54" fillId="10" borderId="127" xfId="0" applyFont="1" applyFill="1" applyBorder="1" applyAlignment="1" applyProtection="1">
      <alignment horizontal="center" vertical="center" wrapText="1"/>
    </xf>
    <xf numFmtId="0" fontId="0" fillId="0" borderId="93" xfId="0" applyFill="1" applyBorder="1" applyAlignment="1" applyProtection="1">
      <alignment horizontal="center" vertical="center" wrapText="1"/>
    </xf>
    <xf numFmtId="0" fontId="3" fillId="9" borderId="90" xfId="0" applyFont="1" applyFill="1" applyBorder="1" applyAlignment="1" applyProtection="1">
      <alignment horizontal="center" vertical="center"/>
      <protection locked="0"/>
    </xf>
    <xf numFmtId="0" fontId="0" fillId="5" borderId="22" xfId="0" applyFill="1" applyBorder="1" applyAlignment="1" applyProtection="1">
      <alignment horizontal="left" vertical="top"/>
    </xf>
    <xf numFmtId="0" fontId="26" fillId="10" borderId="98" xfId="0" applyFont="1" applyFill="1" applyBorder="1" applyAlignment="1" applyProtection="1">
      <alignment horizontal="center" vertical="top"/>
    </xf>
    <xf numFmtId="0" fontId="3" fillId="9" borderId="39" xfId="0" applyFont="1" applyFill="1" applyBorder="1" applyAlignment="1" applyProtection="1">
      <alignment horizontal="center" vertical="center" wrapText="1"/>
      <protection locked="0"/>
    </xf>
    <xf numFmtId="2" fontId="14" fillId="10" borderId="108" xfId="0" applyNumberFormat="1" applyFont="1" applyFill="1" applyBorder="1" applyAlignment="1" applyProtection="1">
      <alignment horizontal="center" vertical="center"/>
    </xf>
    <xf numFmtId="2" fontId="14" fillId="10" borderId="23" xfId="0" applyNumberFormat="1" applyFont="1" applyFill="1" applyBorder="1" applyAlignment="1" applyProtection="1">
      <alignment horizontal="center" vertical="center"/>
    </xf>
    <xf numFmtId="2" fontId="26" fillId="10" borderId="23" xfId="0" applyNumberFormat="1" applyFont="1" applyFill="1" applyBorder="1" applyAlignment="1" applyProtection="1">
      <alignment horizontal="center" vertical="center"/>
    </xf>
    <xf numFmtId="0" fontId="26" fillId="10" borderId="98" xfId="0" applyFont="1" applyFill="1" applyBorder="1" applyAlignment="1" applyProtection="1">
      <alignment horizontal="center" vertical="center"/>
    </xf>
    <xf numFmtId="2" fontId="26" fillId="10" borderId="100" xfId="0" applyNumberFormat="1" applyFont="1" applyFill="1" applyBorder="1" applyAlignment="1" applyProtection="1">
      <alignment horizontal="center" vertical="center"/>
    </xf>
    <xf numFmtId="0" fontId="0" fillId="5" borderId="55" xfId="0" applyFill="1" applyBorder="1" applyAlignment="1" applyProtection="1">
      <alignment horizontal="left" vertical="top"/>
    </xf>
    <xf numFmtId="2" fontId="26" fillId="10" borderId="17" xfId="0" applyNumberFormat="1" applyFont="1" applyFill="1" applyBorder="1" applyAlignment="1" applyProtection="1">
      <alignment horizontal="center" vertical="top"/>
    </xf>
    <xf numFmtId="2" fontId="26" fillId="10" borderId="116" xfId="0" applyNumberFormat="1" applyFont="1" applyFill="1" applyBorder="1" applyAlignment="1" applyProtection="1">
      <alignment horizontal="center" vertical="top"/>
    </xf>
    <xf numFmtId="0" fontId="3" fillId="9" borderId="48" xfId="0" applyFont="1" applyFill="1" applyBorder="1" applyAlignment="1" applyProtection="1">
      <alignment horizontal="center" vertical="center" wrapText="1"/>
      <protection locked="0"/>
    </xf>
    <xf numFmtId="0" fontId="21" fillId="7" borderId="72" xfId="0" applyFont="1" applyFill="1" applyBorder="1" applyAlignment="1" applyProtection="1">
      <alignment horizontal="center" vertical="top" wrapText="1"/>
    </xf>
    <xf numFmtId="0" fontId="3" fillId="9" borderId="119" xfId="0" applyFont="1" applyFill="1" applyBorder="1" applyAlignment="1" applyProtection="1">
      <alignment horizontal="center" vertical="center" wrapText="1"/>
      <protection locked="0"/>
    </xf>
    <xf numFmtId="2" fontId="14" fillId="9" borderId="115" xfId="0" applyNumberFormat="1" applyFont="1" applyFill="1" applyBorder="1" applyAlignment="1" applyProtection="1">
      <alignment horizontal="center" vertical="center"/>
      <protection locked="0"/>
    </xf>
    <xf numFmtId="2" fontId="14" fillId="10" borderId="121" xfId="0" applyNumberFormat="1" applyFont="1" applyFill="1" applyBorder="1" applyAlignment="1" applyProtection="1">
      <alignment horizontal="center" vertical="center"/>
    </xf>
    <xf numFmtId="0" fontId="3" fillId="0" borderId="145" xfId="0" applyFont="1" applyFill="1" applyBorder="1" applyAlignment="1" applyProtection="1">
      <alignment horizontal="center" vertical="center" wrapText="1"/>
    </xf>
    <xf numFmtId="0" fontId="3" fillId="9" borderId="82" xfId="0" applyFont="1" applyFill="1" applyBorder="1" applyAlignment="1" applyProtection="1">
      <alignment horizontal="center" vertical="center" wrapText="1"/>
      <protection locked="0"/>
    </xf>
    <xf numFmtId="2" fontId="14" fillId="10" borderId="81" xfId="0" applyNumberFormat="1" applyFont="1" applyFill="1" applyBorder="1" applyAlignment="1" applyProtection="1">
      <alignment horizontal="center" vertical="center"/>
    </xf>
    <xf numFmtId="2" fontId="14" fillId="10" borderId="153" xfId="0" applyNumberFormat="1" applyFont="1" applyFill="1" applyBorder="1" applyAlignment="1" applyProtection="1">
      <alignment horizontal="center" vertical="center"/>
    </xf>
    <xf numFmtId="2" fontId="14" fillId="10" borderId="98" xfId="0" applyNumberFormat="1" applyFont="1" applyFill="1" applyBorder="1" applyAlignment="1" applyProtection="1">
      <alignment horizontal="center" vertical="center"/>
    </xf>
    <xf numFmtId="2" fontId="14" fillId="10" borderId="99" xfId="0" applyNumberFormat="1" applyFont="1" applyFill="1" applyBorder="1" applyAlignment="1" applyProtection="1">
      <alignment horizontal="center" vertical="center"/>
    </xf>
    <xf numFmtId="2" fontId="14" fillId="10" borderId="100" xfId="0" applyNumberFormat="1" applyFont="1" applyFill="1" applyBorder="1" applyAlignment="1" applyProtection="1">
      <alignment horizontal="center" vertical="center"/>
    </xf>
    <xf numFmtId="2" fontId="14" fillId="10" borderId="52" xfId="0" applyNumberFormat="1" applyFont="1" applyFill="1" applyBorder="1" applyAlignment="1" applyProtection="1">
      <alignment horizontal="center" vertical="center"/>
    </xf>
    <xf numFmtId="2" fontId="14" fillId="9" borderId="83" xfId="0" applyNumberFormat="1" applyFont="1" applyFill="1" applyBorder="1" applyAlignment="1" applyProtection="1">
      <alignment horizontal="center" vertical="center"/>
      <protection locked="0"/>
    </xf>
    <xf numFmtId="2" fontId="14" fillId="10" borderId="55" xfId="0" applyNumberFormat="1" applyFont="1" applyFill="1" applyBorder="1" applyAlignment="1" applyProtection="1">
      <alignment horizontal="center" vertical="center"/>
    </xf>
    <xf numFmtId="2" fontId="14" fillId="10" borderId="21" xfId="0" applyNumberFormat="1" applyFont="1" applyFill="1" applyBorder="1" applyAlignment="1" applyProtection="1">
      <alignment horizontal="center" vertical="center"/>
    </xf>
    <xf numFmtId="0" fontId="0" fillId="5" borderId="55" xfId="0" applyFill="1" applyBorder="1" applyAlignment="1" applyProtection="1">
      <alignment vertical="top"/>
    </xf>
    <xf numFmtId="0" fontId="26" fillId="10" borderId="99" xfId="0" applyFont="1" applyFill="1" applyBorder="1" applyAlignment="1" applyProtection="1">
      <alignment horizontal="center" vertical="center"/>
    </xf>
    <xf numFmtId="0" fontId="29" fillId="0" borderId="0" xfId="0" applyFont="1" applyFill="1" applyBorder="1" applyAlignment="1" applyProtection="1">
      <alignment horizontal="left" vertical="top"/>
    </xf>
    <xf numFmtId="0" fontId="28" fillId="0" borderId="0" xfId="0" applyFont="1" applyFill="1" applyBorder="1" applyAlignment="1" applyProtection="1">
      <alignment horizontal="left" vertical="top"/>
    </xf>
    <xf numFmtId="0" fontId="12" fillId="0" borderId="0" xfId="0" applyFont="1" applyFill="1" applyBorder="1" applyAlignment="1" applyProtection="1">
      <alignment horizontal="left" vertical="top"/>
    </xf>
    <xf numFmtId="0" fontId="29" fillId="0" borderId="0" xfId="0" applyFont="1" applyFill="1" applyBorder="1" applyAlignment="1" applyProtection="1">
      <alignment horizontal="left" vertical="center"/>
    </xf>
    <xf numFmtId="0" fontId="25" fillId="9" borderId="18" xfId="0" applyFont="1" applyFill="1" applyBorder="1" applyAlignment="1" applyProtection="1">
      <alignment vertical="center" wrapText="1"/>
      <protection locked="0"/>
    </xf>
    <xf numFmtId="0" fontId="3" fillId="9" borderId="83" xfId="0" applyFont="1" applyFill="1" applyBorder="1" applyAlignment="1" applyProtection="1">
      <alignment horizontal="center" vertical="center" wrapText="1"/>
      <protection locked="0"/>
    </xf>
    <xf numFmtId="0" fontId="14" fillId="9" borderId="115" xfId="0" applyFont="1" applyFill="1" applyBorder="1" applyAlignment="1" applyProtection="1">
      <alignment horizontal="center" vertical="center" wrapText="1"/>
      <protection locked="0"/>
    </xf>
    <xf numFmtId="0" fontId="14" fillId="9" borderId="119" xfId="0" applyFont="1" applyFill="1" applyBorder="1" applyAlignment="1" applyProtection="1">
      <alignment horizontal="center" vertical="center" wrapText="1"/>
      <protection locked="0"/>
    </xf>
    <xf numFmtId="0" fontId="14" fillId="9" borderId="119" xfId="0" applyFont="1" applyFill="1" applyBorder="1" applyAlignment="1" applyProtection="1">
      <alignment horizontal="center" vertical="center"/>
      <protection locked="0"/>
    </xf>
    <xf numFmtId="2" fontId="14" fillId="9" borderId="126" xfId="0" applyNumberFormat="1" applyFont="1" applyFill="1" applyBorder="1" applyAlignment="1" applyProtection="1">
      <alignment horizontal="center" vertical="center" wrapText="1"/>
      <protection locked="0"/>
    </xf>
    <xf numFmtId="0" fontId="3" fillId="9" borderId="64" xfId="0" applyFont="1" applyFill="1" applyBorder="1" applyAlignment="1" applyProtection="1">
      <alignment horizontal="center" vertical="center" wrapText="1"/>
      <protection locked="0"/>
    </xf>
    <xf numFmtId="0" fontId="54" fillId="10" borderId="81" xfId="0" applyFont="1" applyFill="1" applyBorder="1" applyAlignment="1" applyProtection="1">
      <alignment horizontal="center" vertical="center" wrapText="1"/>
    </xf>
    <xf numFmtId="0" fontId="0" fillId="10" borderId="99" xfId="0" applyFill="1" applyBorder="1" applyAlignment="1" applyProtection="1">
      <alignment vertical="top" wrapText="1"/>
    </xf>
    <xf numFmtId="0" fontId="0" fillId="10" borderId="100" xfId="0" applyFill="1" applyBorder="1" applyAlignment="1" applyProtection="1">
      <alignment vertical="top" wrapText="1"/>
    </xf>
    <xf numFmtId="0" fontId="0" fillId="7" borderId="98" xfId="0" applyFill="1" applyBorder="1" applyAlignment="1" applyProtection="1">
      <alignment horizontal="left" vertical="top" wrapText="1"/>
    </xf>
    <xf numFmtId="0" fontId="14" fillId="0" borderId="125" xfId="0" applyFont="1" applyFill="1" applyBorder="1" applyAlignment="1" applyProtection="1">
      <alignment horizontal="center" vertical="center"/>
    </xf>
    <xf numFmtId="0" fontId="40" fillId="5" borderId="93" xfId="0" applyFont="1" applyFill="1" applyBorder="1" applyAlignment="1" applyProtection="1">
      <alignment vertical="top" wrapText="1"/>
    </xf>
    <xf numFmtId="0" fontId="40" fillId="5" borderId="89" xfId="0" applyFont="1" applyFill="1" applyBorder="1" applyAlignment="1" applyProtection="1">
      <alignment vertical="top" wrapText="1"/>
    </xf>
    <xf numFmtId="0" fontId="8" fillId="7" borderId="93" xfId="0" applyFont="1" applyFill="1" applyBorder="1" applyAlignment="1" applyProtection="1">
      <alignment vertical="top" wrapText="1"/>
    </xf>
    <xf numFmtId="0" fontId="8" fillId="7" borderId="89" xfId="0" applyFont="1" applyFill="1" applyBorder="1" applyAlignment="1" applyProtection="1">
      <alignment vertical="top" wrapText="1"/>
    </xf>
    <xf numFmtId="0" fontId="14" fillId="10" borderId="125" xfId="0" applyFont="1" applyFill="1" applyBorder="1" applyAlignment="1" applyProtection="1">
      <alignment vertical="center"/>
    </xf>
    <xf numFmtId="0" fontId="40" fillId="7" borderId="124" xfId="0" applyFont="1" applyFill="1" applyBorder="1" applyAlignment="1" applyProtection="1">
      <alignment horizontal="center" vertical="top"/>
    </xf>
    <xf numFmtId="0" fontId="40" fillId="7" borderId="99" xfId="0" applyFont="1" applyFill="1" applyBorder="1" applyAlignment="1" applyProtection="1">
      <alignment horizontal="center" vertical="top"/>
    </xf>
    <xf numFmtId="0" fontId="14" fillId="5" borderId="124" xfId="0" applyFont="1" applyFill="1" applyBorder="1" applyAlignment="1" applyProtection="1">
      <alignment horizontal="center" vertical="center"/>
    </xf>
    <xf numFmtId="0" fontId="3" fillId="7" borderId="124" xfId="0" applyFont="1" applyFill="1" applyBorder="1" applyAlignment="1" applyProtection="1">
      <alignment horizontal="center" vertical="top"/>
    </xf>
    <xf numFmtId="0" fontId="0" fillId="5" borderId="98" xfId="0" applyFill="1" applyBorder="1" applyAlignment="1" applyProtection="1">
      <alignment horizontal="center" vertical="center"/>
    </xf>
    <xf numFmtId="0" fontId="40" fillId="7" borderId="98" xfId="0" applyFont="1" applyFill="1" applyBorder="1" applyAlignment="1" applyProtection="1">
      <alignment horizontal="center" vertical="top"/>
    </xf>
    <xf numFmtId="0" fontId="40" fillId="5" borderId="99" xfId="0" applyFont="1" applyFill="1" applyBorder="1" applyAlignment="1" applyProtection="1">
      <alignment horizontal="center" vertical="top"/>
    </xf>
    <xf numFmtId="0" fontId="14" fillId="7" borderId="22" xfId="0" applyFont="1" applyFill="1" applyBorder="1" applyAlignment="1" applyProtection="1">
      <alignment horizontal="center" vertical="top"/>
    </xf>
    <xf numFmtId="0" fontId="14" fillId="7" borderId="0" xfId="0" applyFont="1" applyFill="1" applyBorder="1" applyAlignment="1" applyProtection="1">
      <alignment horizontal="center" vertical="top"/>
    </xf>
    <xf numFmtId="0" fontId="0" fillId="5" borderId="0" xfId="0" applyFill="1" applyBorder="1" applyAlignment="1" applyProtection="1">
      <alignment vertical="center" wrapText="1"/>
    </xf>
    <xf numFmtId="0" fontId="0" fillId="5" borderId="9" xfId="0" applyFill="1" applyBorder="1" applyAlignment="1" applyProtection="1">
      <alignment vertical="center" wrapText="1"/>
    </xf>
    <xf numFmtId="0" fontId="0" fillId="5" borderId="99" xfId="0" applyFill="1" applyBorder="1" applyAlignment="1" applyProtection="1">
      <alignment vertical="center" wrapText="1"/>
    </xf>
    <xf numFmtId="0" fontId="0" fillId="5" borderId="135" xfId="0" applyFill="1" applyBorder="1" applyAlignment="1" applyProtection="1">
      <alignment vertical="center" wrapText="1"/>
    </xf>
    <xf numFmtId="0" fontId="55" fillId="0" borderId="0" xfId="0" applyFont="1" applyFill="1" applyBorder="1" applyAlignment="1" applyProtection="1">
      <alignment horizontal="left" vertical="top"/>
    </xf>
    <xf numFmtId="0" fontId="0" fillId="5" borderId="22" xfId="0" applyFill="1" applyBorder="1" applyAlignment="1" applyProtection="1">
      <alignment vertical="top"/>
    </xf>
    <xf numFmtId="0" fontId="0" fillId="5" borderId="98" xfId="0" applyFill="1" applyBorder="1" applyAlignment="1" applyProtection="1">
      <alignment vertical="top"/>
    </xf>
    <xf numFmtId="2" fontId="52" fillId="7" borderId="33" xfId="0" applyNumberFormat="1" applyFont="1" applyFill="1" applyBorder="1" applyAlignment="1" applyProtection="1">
      <alignment vertical="center" wrapText="1"/>
    </xf>
    <xf numFmtId="0" fontId="34" fillId="0" borderId="0" xfId="0" applyFont="1" applyFill="1" applyBorder="1" applyAlignment="1" applyProtection="1">
      <alignment horizontal="left" vertical="top"/>
    </xf>
    <xf numFmtId="0" fontId="32" fillId="0" borderId="0" xfId="0" applyFont="1" applyFill="1" applyBorder="1" applyAlignment="1" applyProtection="1">
      <alignment horizontal="left" vertical="top" wrapText="1"/>
    </xf>
    <xf numFmtId="0" fontId="32" fillId="0" borderId="31" xfId="0" applyFont="1" applyFill="1" applyBorder="1" applyAlignment="1" applyProtection="1">
      <alignment horizontal="left" vertical="top" wrapText="1"/>
    </xf>
    <xf numFmtId="0" fontId="0" fillId="0" borderId="0" xfId="0" applyFill="1" applyBorder="1" applyAlignment="1" applyProtection="1">
      <alignment horizontal="left" vertical="top"/>
    </xf>
    <xf numFmtId="0" fontId="0" fillId="0" borderId="0" xfId="0" applyFill="1" applyBorder="1" applyAlignment="1" applyProtection="1">
      <alignment horizontal="center" vertical="center" wrapText="1"/>
    </xf>
    <xf numFmtId="0" fontId="40" fillId="0" borderId="0" xfId="0" applyFont="1" applyFill="1" applyBorder="1" applyAlignment="1" applyProtection="1">
      <alignment horizontal="left" vertical="top"/>
    </xf>
    <xf numFmtId="0" fontId="40" fillId="7" borderId="0" xfId="0" applyFont="1" applyFill="1" applyBorder="1" applyAlignment="1" applyProtection="1">
      <alignment horizontal="center" vertical="top"/>
    </xf>
    <xf numFmtId="0" fontId="14" fillId="10" borderId="162" xfId="0" applyFont="1" applyFill="1" applyBorder="1" applyAlignment="1" applyProtection="1">
      <alignment horizontal="center" vertical="center"/>
    </xf>
    <xf numFmtId="0" fontId="69" fillId="0" borderId="0" xfId="0" applyFont="1" applyFill="1" applyBorder="1" applyAlignment="1">
      <alignment horizontal="left" vertical="top"/>
    </xf>
    <xf numFmtId="0" fontId="2" fillId="0" borderId="14" xfId="0" applyFont="1" applyFill="1" applyBorder="1" applyAlignment="1">
      <alignment horizontal="center" vertical="center" wrapText="1"/>
    </xf>
    <xf numFmtId="0" fontId="0" fillId="0" borderId="0" xfId="0" applyFill="1" applyBorder="1" applyAlignment="1">
      <alignment horizontal="center" vertical="center"/>
    </xf>
    <xf numFmtId="0" fontId="30" fillId="0" borderId="14" xfId="0" applyFont="1" applyFill="1" applyBorder="1" applyAlignment="1">
      <alignment horizontal="left" vertical="top" wrapText="1"/>
    </xf>
    <xf numFmtId="1" fontId="31" fillId="0" borderId="14" xfId="0" applyNumberFormat="1" applyFont="1" applyFill="1" applyBorder="1" applyAlignment="1">
      <alignment horizontal="center" vertical="center" wrapText="1"/>
    </xf>
    <xf numFmtId="0" fontId="30" fillId="13" borderId="14" xfId="0" applyFont="1" applyFill="1" applyBorder="1" applyAlignment="1">
      <alignment vertical="center" wrapText="1"/>
    </xf>
    <xf numFmtId="0" fontId="30" fillId="14" borderId="14" xfId="0" applyFont="1" applyFill="1" applyBorder="1" applyAlignment="1">
      <alignment vertical="center" wrapText="1"/>
    </xf>
    <xf numFmtId="0" fontId="38" fillId="0" borderId="0" xfId="0" applyFont="1" applyFill="1" applyBorder="1" applyAlignment="1">
      <alignment horizontal="center" vertical="center"/>
    </xf>
    <xf numFmtId="0" fontId="30" fillId="0" borderId="14" xfId="0" applyFont="1" applyFill="1" applyBorder="1" applyAlignment="1">
      <alignment vertical="center" wrapText="1"/>
    </xf>
    <xf numFmtId="3" fontId="31" fillId="0" borderId="14" xfId="0" applyNumberFormat="1" applyFont="1" applyFill="1" applyBorder="1" applyAlignment="1">
      <alignment horizontal="center" vertical="center" wrapText="1"/>
    </xf>
    <xf numFmtId="0" fontId="38" fillId="0" borderId="0" xfId="0" applyFont="1" applyFill="1" applyBorder="1" applyAlignment="1">
      <alignment horizontal="left" vertical="top"/>
    </xf>
    <xf numFmtId="0" fontId="75" fillId="0" borderId="0" xfId="0" applyFont="1" applyFill="1" applyBorder="1" applyAlignment="1">
      <alignment horizontal="left" vertical="top"/>
    </xf>
    <xf numFmtId="0" fontId="4" fillId="0" borderId="0" xfId="0" applyFont="1" applyFill="1" applyBorder="1" applyAlignment="1">
      <alignment horizontal="left" vertical="top"/>
    </xf>
    <xf numFmtId="0" fontId="77" fillId="0" borderId="0" xfId="0" applyFont="1" applyFill="1" applyBorder="1" applyAlignment="1">
      <alignment horizontal="left" vertical="top"/>
    </xf>
    <xf numFmtId="0" fontId="1" fillId="0" borderId="0" xfId="0" applyFont="1" applyFill="1" applyBorder="1" applyAlignment="1">
      <alignment horizontal="left" vertical="top"/>
    </xf>
    <xf numFmtId="0" fontId="78" fillId="0" borderId="0" xfId="2" applyFont="1" applyFill="1" applyBorder="1" applyAlignment="1">
      <alignment horizontal="left" vertical="top"/>
    </xf>
    <xf numFmtId="0" fontId="79" fillId="0" borderId="0" xfId="2" applyFont="1" applyFill="1" applyBorder="1" applyAlignment="1">
      <alignment horizontal="left" vertical="top"/>
    </xf>
    <xf numFmtId="0" fontId="31" fillId="0" borderId="13" xfId="0" applyFont="1" applyFill="1" applyBorder="1" applyAlignment="1" applyProtection="1">
      <alignment horizontal="left" vertical="top"/>
    </xf>
    <xf numFmtId="0" fontId="0" fillId="0" borderId="0" xfId="0" applyFill="1" applyBorder="1" applyAlignment="1" applyProtection="1">
      <alignment horizontal="left" vertical="top"/>
    </xf>
    <xf numFmtId="0" fontId="0" fillId="0" borderId="31" xfId="0" applyFill="1" applyBorder="1" applyAlignment="1" applyProtection="1">
      <alignment horizontal="left" vertical="top"/>
    </xf>
    <xf numFmtId="0" fontId="31" fillId="0" borderId="13"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31" xfId="0" applyFill="1" applyBorder="1" applyAlignment="1" applyProtection="1">
      <alignment horizontal="left" vertical="top" wrapText="1"/>
    </xf>
    <xf numFmtId="0" fontId="32" fillId="0" borderId="13" xfId="0" applyFont="1" applyFill="1" applyBorder="1" applyAlignment="1" applyProtection="1">
      <alignment horizontal="left" vertical="top"/>
    </xf>
    <xf numFmtId="0" fontId="31" fillId="0" borderId="0" xfId="0" applyFont="1" applyFill="1" applyBorder="1" applyAlignment="1" applyProtection="1">
      <alignment horizontal="left" vertical="top" wrapText="1"/>
    </xf>
    <xf numFmtId="0" fontId="31" fillId="0" borderId="31" xfId="0" applyFont="1" applyFill="1" applyBorder="1" applyAlignment="1" applyProtection="1">
      <alignment horizontal="left" vertical="top" wrapText="1"/>
    </xf>
    <xf numFmtId="0" fontId="22" fillId="0" borderId="13" xfId="0" applyFont="1" applyFill="1" applyBorder="1" applyAlignment="1" applyProtection="1">
      <alignment horizontal="left" vertical="top"/>
    </xf>
    <xf numFmtId="0" fontId="32" fillId="5" borderId="13" xfId="0" applyFont="1" applyFill="1" applyBorder="1" applyAlignment="1" applyProtection="1">
      <alignment horizontal="left" vertical="top"/>
    </xf>
    <xf numFmtId="0" fontId="32" fillId="5" borderId="0" xfId="0" applyFont="1" applyFill="1" applyBorder="1" applyAlignment="1" applyProtection="1">
      <alignment horizontal="left" vertical="top"/>
    </xf>
    <xf numFmtId="0" fontId="32" fillId="5" borderId="31" xfId="0" applyFont="1" applyFill="1" applyBorder="1" applyAlignment="1" applyProtection="1">
      <alignment horizontal="left" vertical="top"/>
    </xf>
    <xf numFmtId="0" fontId="36" fillId="0" borderId="13" xfId="0" applyFont="1" applyFill="1" applyBorder="1" applyAlignment="1" applyProtection="1">
      <alignment horizontal="left" vertical="top"/>
    </xf>
    <xf numFmtId="0" fontId="17" fillId="0" borderId="10" xfId="0" applyFont="1" applyFill="1" applyBorder="1" applyAlignment="1" applyProtection="1">
      <alignment horizontal="left" vertical="top"/>
    </xf>
    <xf numFmtId="0" fontId="41" fillId="0" borderId="11" xfId="0" applyFont="1" applyFill="1" applyBorder="1" applyAlignment="1" applyProtection="1">
      <alignment horizontal="left" vertical="top"/>
    </xf>
    <xf numFmtId="0" fontId="41" fillId="0" borderId="12" xfId="0" applyFont="1" applyFill="1" applyBorder="1" applyAlignment="1" applyProtection="1">
      <alignment horizontal="left" vertical="top"/>
    </xf>
    <xf numFmtId="0" fontId="0" fillId="0" borderId="13" xfId="0" applyFill="1" applyBorder="1" applyAlignment="1" applyProtection="1">
      <alignment horizontal="left" vertical="top"/>
    </xf>
    <xf numFmtId="0" fontId="0" fillId="0" borderId="13" xfId="0" applyFill="1" applyBorder="1" applyAlignment="1" applyProtection="1">
      <alignment horizontal="left" vertical="top" wrapText="1"/>
    </xf>
    <xf numFmtId="0" fontId="31" fillId="0" borderId="0" xfId="0" applyFont="1" applyFill="1" applyBorder="1" applyAlignment="1" applyProtection="1">
      <alignment horizontal="left" vertical="top"/>
    </xf>
    <xf numFmtId="0" fontId="32" fillId="0" borderId="13"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2" fillId="0" borderId="31" xfId="0" applyFont="1" applyFill="1" applyBorder="1" applyAlignment="1" applyProtection="1">
      <alignment horizontal="left" vertical="top" wrapText="1"/>
    </xf>
    <xf numFmtId="0" fontId="32" fillId="0" borderId="0" xfId="0" applyFont="1" applyFill="1" applyBorder="1" applyAlignment="1" applyProtection="1">
      <alignment horizontal="left" vertical="top" wrapText="1"/>
    </xf>
    <xf numFmtId="0" fontId="32" fillId="0" borderId="31" xfId="0" applyFont="1" applyFill="1" applyBorder="1" applyAlignment="1" applyProtection="1">
      <alignment horizontal="left" vertical="top" wrapText="1"/>
    </xf>
    <xf numFmtId="0" fontId="31" fillId="0" borderId="32" xfId="0" applyFont="1" applyFill="1" applyBorder="1" applyAlignment="1" applyProtection="1">
      <alignment horizontal="left" vertical="top" wrapText="1"/>
    </xf>
    <xf numFmtId="0" fontId="0" fillId="0" borderId="33" xfId="0" applyFill="1" applyBorder="1" applyAlignment="1" applyProtection="1">
      <alignment horizontal="left" vertical="top" wrapText="1"/>
    </xf>
    <xf numFmtId="0" fontId="0" fillId="0" borderId="34" xfId="0" applyFill="1" applyBorder="1" applyAlignment="1" applyProtection="1">
      <alignment horizontal="left" vertical="top" wrapText="1"/>
    </xf>
    <xf numFmtId="0" fontId="8" fillId="0" borderId="13" xfId="0" applyFont="1" applyFill="1" applyBorder="1" applyAlignment="1" applyProtection="1">
      <alignment horizontal="left" wrapText="1"/>
    </xf>
    <xf numFmtId="0" fontId="3" fillId="0" borderId="0" xfId="0" applyFont="1" applyFill="1" applyBorder="1" applyAlignment="1" applyProtection="1">
      <alignment horizontal="left" wrapText="1"/>
    </xf>
    <xf numFmtId="0" fontId="3" fillId="0" borderId="31" xfId="0" applyFont="1" applyFill="1" applyBorder="1" applyAlignment="1" applyProtection="1">
      <alignment horizontal="left" wrapText="1"/>
    </xf>
    <xf numFmtId="0" fontId="17" fillId="0" borderId="27" xfId="0" applyFont="1" applyFill="1" applyBorder="1" applyAlignment="1" applyProtection="1">
      <alignment horizontal="left" vertical="top"/>
    </xf>
    <xf numFmtId="0" fontId="0" fillId="0" borderId="28" xfId="0" applyFill="1" applyBorder="1" applyAlignment="1" applyProtection="1">
      <alignment horizontal="left" vertical="top"/>
    </xf>
    <xf numFmtId="0" fontId="0" fillId="0" borderId="26" xfId="0" applyFill="1" applyBorder="1" applyAlignment="1" applyProtection="1">
      <alignment horizontal="left" vertical="top"/>
    </xf>
    <xf numFmtId="0" fontId="4" fillId="0" borderId="22" xfId="0" applyFont="1" applyFill="1" applyBorder="1" applyAlignment="1" applyProtection="1">
      <alignment horizontal="left" vertical="top" wrapText="1"/>
    </xf>
    <xf numFmtId="0" fontId="0" fillId="0" borderId="23" xfId="0" applyFill="1" applyBorder="1" applyAlignment="1" applyProtection="1">
      <alignment horizontal="left" vertical="top" wrapText="1"/>
    </xf>
    <xf numFmtId="0" fontId="4" fillId="0" borderId="19" xfId="0" applyFont="1" applyFill="1" applyBorder="1" applyAlignment="1" applyProtection="1">
      <alignment horizontal="left" vertical="top" wrapText="1"/>
    </xf>
    <xf numFmtId="0" fontId="4" fillId="0" borderId="20" xfId="0" applyFont="1" applyFill="1" applyBorder="1" applyAlignment="1" applyProtection="1">
      <alignment horizontal="left" vertical="top" wrapText="1"/>
    </xf>
    <xf numFmtId="0" fontId="4" fillId="0" borderId="21" xfId="0" applyFont="1" applyFill="1" applyBorder="1" applyAlignment="1" applyProtection="1">
      <alignment horizontal="left" vertical="top" wrapText="1"/>
    </xf>
    <xf numFmtId="0" fontId="4" fillId="0" borderId="27" xfId="0" applyFont="1" applyFill="1" applyBorder="1" applyAlignment="1" applyProtection="1">
      <alignment horizontal="left" vertical="top" wrapText="1"/>
    </xf>
    <xf numFmtId="0" fontId="4" fillId="0" borderId="28" xfId="0" applyFont="1" applyFill="1" applyBorder="1" applyAlignment="1" applyProtection="1">
      <alignment horizontal="left" vertical="top" wrapText="1"/>
    </xf>
    <xf numFmtId="0" fontId="4" fillId="0" borderId="26" xfId="0" applyFont="1" applyFill="1" applyBorder="1" applyAlignment="1" applyProtection="1">
      <alignment horizontal="left" vertical="top" wrapText="1"/>
    </xf>
    <xf numFmtId="0" fontId="2" fillId="9" borderId="113" xfId="0" applyFont="1" applyFill="1" applyBorder="1" applyAlignment="1" applyProtection="1">
      <alignment vertical="top" wrapText="1"/>
      <protection locked="0"/>
    </xf>
    <xf numFmtId="0" fontId="80" fillId="9" borderId="48" xfId="0" applyFont="1" applyFill="1" applyBorder="1" applyAlignment="1" applyProtection="1">
      <alignment vertical="top" wrapText="1"/>
      <protection locked="0"/>
    </xf>
    <xf numFmtId="0" fontId="8" fillId="7" borderId="70" xfId="0" applyFont="1" applyFill="1" applyBorder="1" applyAlignment="1" applyProtection="1">
      <alignment horizontal="left" vertical="top" wrapText="1"/>
    </xf>
    <xf numFmtId="0" fontId="49" fillId="7" borderId="70" xfId="0" applyFont="1" applyFill="1" applyBorder="1" applyAlignment="1" applyProtection="1">
      <alignment horizontal="left" vertical="top" wrapText="1"/>
    </xf>
    <xf numFmtId="0" fontId="4" fillId="7" borderId="93" xfId="0" applyFont="1" applyFill="1" applyBorder="1" applyAlignment="1" applyProtection="1">
      <alignment horizontal="left" vertical="top" wrapText="1"/>
    </xf>
    <xf numFmtId="0" fontId="4" fillId="7" borderId="89" xfId="0" applyFont="1" applyFill="1" applyBorder="1" applyAlignment="1" applyProtection="1">
      <alignment horizontal="left" vertical="top" wrapText="1"/>
    </xf>
    <xf numFmtId="0" fontId="2" fillId="9" borderId="94" xfId="0" applyFont="1" applyFill="1" applyBorder="1" applyAlignment="1" applyProtection="1">
      <alignment horizontal="left" vertical="top" wrapText="1"/>
      <protection locked="0"/>
    </xf>
    <xf numFmtId="0" fontId="80" fillId="9" borderId="95" xfId="0" applyFont="1" applyFill="1" applyBorder="1" applyAlignment="1" applyProtection="1">
      <alignment horizontal="left" vertical="top" wrapText="1"/>
      <protection locked="0"/>
    </xf>
    <xf numFmtId="0" fontId="8" fillId="7" borderId="103" xfId="0" applyFont="1" applyFill="1" applyBorder="1" applyAlignment="1" applyProtection="1">
      <alignment horizontal="left" vertical="top" wrapText="1"/>
    </xf>
    <xf numFmtId="0" fontId="49" fillId="7" borderId="99" xfId="0" applyFont="1" applyFill="1" applyBorder="1" applyAlignment="1" applyProtection="1">
      <alignment horizontal="left" vertical="top" wrapText="1"/>
    </xf>
    <xf numFmtId="0" fontId="49" fillId="7" borderId="100" xfId="0" applyFont="1" applyFill="1" applyBorder="1" applyAlignment="1" applyProtection="1">
      <alignment horizontal="left" vertical="top" wrapText="1"/>
    </xf>
    <xf numFmtId="0" fontId="5" fillId="5" borderId="92" xfId="0" applyFont="1" applyFill="1" applyBorder="1" applyAlignment="1" applyProtection="1">
      <alignment horizontal="left" vertical="center" wrapText="1"/>
    </xf>
    <xf numFmtId="0" fontId="0" fillId="5" borderId="93" xfId="0" applyFill="1" applyBorder="1" applyAlignment="1" applyProtection="1">
      <alignment horizontal="left" vertical="top" wrapText="1"/>
    </xf>
    <xf numFmtId="0" fontId="0" fillId="5" borderId="89" xfId="0" applyFill="1" applyBorder="1" applyAlignment="1" applyProtection="1">
      <alignment horizontal="left" vertical="top" wrapText="1"/>
    </xf>
    <xf numFmtId="0" fontId="0" fillId="5" borderId="98" xfId="0" applyFill="1" applyBorder="1" applyAlignment="1" applyProtection="1">
      <alignment horizontal="left" vertical="top" wrapText="1"/>
    </xf>
    <xf numFmtId="0" fontId="0" fillId="5" borderId="99" xfId="0" applyFill="1" applyBorder="1" applyAlignment="1" applyProtection="1">
      <alignment horizontal="left" vertical="top" wrapText="1"/>
    </xf>
    <xf numFmtId="0" fontId="0" fillId="5" borderId="100" xfId="0" applyFill="1" applyBorder="1" applyAlignment="1" applyProtection="1">
      <alignment horizontal="left" vertical="top" wrapText="1"/>
    </xf>
    <xf numFmtId="0" fontId="5" fillId="8" borderId="84" xfId="0" applyFont="1" applyFill="1" applyBorder="1" applyAlignment="1" applyProtection="1">
      <alignment horizontal="center" vertical="center" wrapText="1"/>
    </xf>
    <xf numFmtId="0" fontId="0" fillId="8" borderId="84" xfId="0" applyFill="1" applyBorder="1" applyAlignment="1" applyProtection="1">
      <alignment horizontal="center" vertical="top" wrapText="1"/>
    </xf>
    <xf numFmtId="0" fontId="0" fillId="8" borderId="88" xfId="0" applyFill="1" applyBorder="1" applyAlignment="1" applyProtection="1">
      <alignment horizontal="center" vertical="top" wrapText="1"/>
    </xf>
    <xf numFmtId="0" fontId="0" fillId="8" borderId="86" xfId="0" applyFill="1" applyBorder="1" applyAlignment="1" applyProtection="1">
      <alignment horizontal="center" vertical="top" wrapText="1"/>
    </xf>
    <xf numFmtId="0" fontId="17" fillId="0" borderId="59" xfId="0" applyFont="1" applyFill="1" applyBorder="1" applyAlignment="1" applyProtection="1">
      <alignment horizontal="left" vertical="top"/>
    </xf>
    <xf numFmtId="0" fontId="18" fillId="0" borderId="59" xfId="0" applyFont="1" applyFill="1" applyBorder="1" applyAlignment="1" applyProtection="1">
      <alignment horizontal="left" vertical="top"/>
    </xf>
    <xf numFmtId="0" fontId="25" fillId="7" borderId="110" xfId="0" applyFont="1" applyFill="1" applyBorder="1" applyAlignment="1" applyProtection="1">
      <alignment horizontal="center" vertical="top" wrapText="1"/>
    </xf>
    <xf numFmtId="0" fontId="0" fillId="7" borderId="107" xfId="0" applyFill="1" applyBorder="1" applyAlignment="1" applyProtection="1">
      <alignment horizontal="center" vertical="top" wrapText="1"/>
    </xf>
    <xf numFmtId="0" fontId="3" fillId="8" borderId="107" xfId="0" applyFont="1" applyFill="1" applyBorder="1" applyAlignment="1" applyProtection="1">
      <alignment horizontal="center" vertical="top" wrapText="1"/>
    </xf>
    <xf numFmtId="0" fontId="3" fillId="5" borderId="80" xfId="0" applyFont="1" applyFill="1" applyBorder="1" applyAlignment="1" applyProtection="1">
      <alignment horizontal="left" vertical="top" wrapText="1"/>
    </xf>
    <xf numFmtId="0" fontId="0" fillId="5" borderId="80" xfId="0" applyFill="1" applyBorder="1" applyAlignment="1" applyProtection="1">
      <alignment horizontal="left" vertical="top" wrapText="1"/>
    </xf>
    <xf numFmtId="0" fontId="3" fillId="3" borderId="80" xfId="0" applyFont="1" applyFill="1" applyBorder="1" applyAlignment="1" applyProtection="1">
      <alignment horizontal="center" vertical="center" wrapText="1"/>
    </xf>
    <xf numFmtId="0" fontId="0" fillId="0" borderId="80" xfId="0" applyFill="1" applyBorder="1" applyAlignment="1" applyProtection="1">
      <alignment horizontal="center" vertical="center" wrapText="1"/>
    </xf>
    <xf numFmtId="0" fontId="25" fillId="6" borderId="14" xfId="0" applyFont="1" applyFill="1" applyBorder="1" applyAlignment="1" applyProtection="1">
      <alignment horizontal="left" vertical="center" wrapText="1"/>
    </xf>
    <xf numFmtId="0" fontId="12" fillId="6" borderId="14" xfId="0" applyFont="1" applyFill="1" applyBorder="1" applyAlignment="1" applyProtection="1">
      <alignment horizontal="left" vertical="center" wrapText="1"/>
    </xf>
    <xf numFmtId="0" fontId="1" fillId="9" borderId="14" xfId="0" applyFont="1" applyFill="1" applyBorder="1" applyAlignment="1" applyProtection="1">
      <alignment horizontal="left" vertical="top" wrapText="1"/>
      <protection locked="0"/>
    </xf>
    <xf numFmtId="0" fontId="0" fillId="9" borderId="14" xfId="0" applyFill="1" applyBorder="1" applyAlignment="1" applyProtection="1">
      <alignment horizontal="left" vertical="top" wrapText="1"/>
      <protection locked="0"/>
    </xf>
    <xf numFmtId="0" fontId="1" fillId="9" borderId="15" xfId="0" applyFont="1" applyFill="1" applyBorder="1" applyAlignment="1" applyProtection="1">
      <alignment horizontal="left" vertical="top" wrapText="1"/>
      <protection locked="0"/>
    </xf>
    <xf numFmtId="0" fontId="0" fillId="9" borderId="16" xfId="0" applyFill="1" applyBorder="1" applyAlignment="1" applyProtection="1">
      <alignment horizontal="left" vertical="top" wrapText="1"/>
      <protection locked="0"/>
    </xf>
    <xf numFmtId="0" fontId="0" fillId="9" borderId="17" xfId="0" applyFill="1" applyBorder="1" applyAlignment="1" applyProtection="1">
      <alignment horizontal="left" vertical="top" wrapText="1"/>
      <protection locked="0"/>
    </xf>
    <xf numFmtId="0" fontId="2" fillId="2" borderId="59" xfId="0" applyFont="1" applyFill="1" applyBorder="1" applyAlignment="1" applyProtection="1">
      <alignment horizontal="left" vertical="top" wrapText="1"/>
    </xf>
    <xf numFmtId="0" fontId="25" fillId="6" borderId="15" xfId="0" applyFont="1" applyFill="1" applyBorder="1" applyAlignment="1" applyProtection="1">
      <alignment horizontal="right" vertical="center" wrapText="1"/>
    </xf>
    <xf numFmtId="0" fontId="12" fillId="6" borderId="16" xfId="0" applyFont="1" applyFill="1" applyBorder="1" applyAlignment="1" applyProtection="1">
      <alignment horizontal="right" vertical="center" wrapText="1"/>
    </xf>
    <xf numFmtId="0" fontId="12" fillId="6" borderId="17" xfId="0" applyFont="1" applyFill="1" applyBorder="1" applyAlignment="1" applyProtection="1">
      <alignment horizontal="right" vertical="center" wrapText="1"/>
    </xf>
    <xf numFmtId="14" fontId="1" fillId="9" borderId="15" xfId="0" applyNumberFormat="1" applyFont="1" applyFill="1" applyBorder="1" applyAlignment="1" applyProtection="1">
      <alignment horizontal="left" vertical="top" wrapText="1"/>
      <protection locked="0"/>
    </xf>
    <xf numFmtId="0" fontId="25" fillId="6" borderId="65" xfId="0" applyFont="1" applyFill="1" applyBorder="1" applyAlignment="1" applyProtection="1">
      <alignment horizontal="left" vertical="center" wrapText="1"/>
    </xf>
    <xf numFmtId="0" fontId="38" fillId="9" borderId="15" xfId="0" applyFont="1" applyFill="1" applyBorder="1" applyAlignment="1" applyProtection="1">
      <alignment horizontal="left" vertical="top" wrapText="1"/>
      <protection locked="0"/>
    </xf>
    <xf numFmtId="0" fontId="5" fillId="5" borderId="18" xfId="0" applyFont="1" applyFill="1" applyBorder="1" applyAlignment="1" applyProtection="1">
      <alignment horizontal="left" vertical="center" wrapText="1"/>
    </xf>
    <xf numFmtId="0" fontId="0" fillId="5" borderId="18" xfId="0" applyFill="1" applyBorder="1" applyAlignment="1" applyProtection="1">
      <alignment horizontal="left" vertical="top" wrapText="1"/>
    </xf>
    <xf numFmtId="0" fontId="0" fillId="5" borderId="65" xfId="0" applyFill="1" applyBorder="1" applyAlignment="1" applyProtection="1">
      <alignment horizontal="left" vertical="top" wrapText="1"/>
    </xf>
    <xf numFmtId="0" fontId="5" fillId="8" borderId="18" xfId="0" applyFont="1" applyFill="1" applyBorder="1" applyAlignment="1" applyProtection="1">
      <alignment horizontal="center" vertical="center" wrapText="1"/>
    </xf>
    <xf numFmtId="0" fontId="0" fillId="8" borderId="18" xfId="0" applyFill="1" applyBorder="1" applyAlignment="1" applyProtection="1">
      <alignment horizontal="center" vertical="top" wrapText="1"/>
    </xf>
    <xf numFmtId="0" fontId="0" fillId="8" borderId="27" xfId="0" applyFill="1" applyBorder="1" applyAlignment="1" applyProtection="1">
      <alignment horizontal="center" vertical="top" wrapText="1"/>
    </xf>
    <xf numFmtId="0" fontId="0" fillId="8" borderId="65" xfId="0" applyFill="1" applyBorder="1" applyAlignment="1" applyProtection="1">
      <alignment horizontal="center" vertical="top" wrapText="1"/>
    </xf>
    <xf numFmtId="0" fontId="3" fillId="7" borderId="18" xfId="0" applyFont="1" applyFill="1" applyBorder="1" applyAlignment="1" applyProtection="1">
      <alignment horizontal="center" vertical="center" wrapText="1"/>
    </xf>
    <xf numFmtId="0" fontId="0" fillId="7" borderId="18" xfId="0" applyFill="1" applyBorder="1" applyAlignment="1" applyProtection="1">
      <alignment horizontal="left" vertical="top" wrapText="1"/>
    </xf>
    <xf numFmtId="0" fontId="0" fillId="7" borderId="65" xfId="0" applyFill="1" applyBorder="1" applyAlignment="1" applyProtection="1">
      <alignment horizontal="left" vertical="top" wrapText="1"/>
    </xf>
    <xf numFmtId="0" fontId="4" fillId="7" borderId="23" xfId="0" applyFont="1" applyFill="1" applyBorder="1" applyAlignment="1" applyProtection="1">
      <alignment horizontal="left" vertical="top" wrapText="1"/>
    </xf>
    <xf numFmtId="0" fontId="4" fillId="7" borderId="70" xfId="0" applyFont="1" applyFill="1" applyBorder="1" applyAlignment="1" applyProtection="1">
      <alignment horizontal="left" vertical="top" wrapText="1"/>
    </xf>
    <xf numFmtId="0" fontId="8" fillId="7" borderId="99" xfId="0" applyFont="1" applyFill="1" applyBorder="1" applyAlignment="1" applyProtection="1">
      <alignment horizontal="left" vertical="top" wrapText="1"/>
    </xf>
    <xf numFmtId="0" fontId="3" fillId="0" borderId="87" xfId="0" applyFont="1" applyFill="1" applyBorder="1" applyAlignment="1" applyProtection="1">
      <alignment horizontal="left" vertical="top" wrapText="1"/>
    </xf>
    <xf numFmtId="0" fontId="3" fillId="0" borderId="101" xfId="0" applyFont="1" applyFill="1" applyBorder="1" applyAlignment="1" applyProtection="1">
      <alignment horizontal="left" vertical="top" wrapText="1"/>
    </xf>
    <xf numFmtId="0" fontId="3" fillId="5" borderId="22" xfId="0" applyFont="1" applyFill="1" applyBorder="1" applyAlignment="1" applyProtection="1">
      <alignment horizontal="left" vertical="top" wrapText="1"/>
    </xf>
    <xf numFmtId="0" fontId="3" fillId="5" borderId="0" xfId="0" applyFont="1" applyFill="1" applyBorder="1" applyAlignment="1" applyProtection="1">
      <alignment horizontal="left" vertical="top" wrapText="1"/>
    </xf>
    <xf numFmtId="0" fontId="3" fillId="5" borderId="98" xfId="0" applyFont="1" applyFill="1" applyBorder="1" applyAlignment="1" applyProtection="1">
      <alignment horizontal="left" vertical="top" wrapText="1"/>
    </xf>
    <xf numFmtId="0" fontId="3" fillId="5" borderId="99" xfId="0" applyFont="1" applyFill="1" applyBorder="1" applyAlignment="1" applyProtection="1">
      <alignment horizontal="left" vertical="top" wrapText="1"/>
    </xf>
    <xf numFmtId="0" fontId="3" fillId="5" borderId="100" xfId="0" applyFont="1" applyFill="1" applyBorder="1" applyAlignment="1" applyProtection="1">
      <alignment horizontal="left" vertical="top" wrapText="1"/>
    </xf>
    <xf numFmtId="0" fontId="3" fillId="9" borderId="32" xfId="0" applyFont="1" applyFill="1" applyBorder="1" applyAlignment="1" applyProtection="1">
      <alignment horizontal="center" vertical="center" wrapText="1"/>
      <protection locked="0"/>
    </xf>
    <xf numFmtId="0" fontId="3" fillId="9" borderId="34" xfId="0" applyFont="1" applyFill="1" applyBorder="1" applyAlignment="1" applyProtection="1">
      <alignment horizontal="center" vertical="center" wrapText="1"/>
      <protection locked="0"/>
    </xf>
    <xf numFmtId="0" fontId="56" fillId="0" borderId="88" xfId="0" applyFont="1" applyFill="1" applyBorder="1" applyAlignment="1" applyProtection="1">
      <alignment vertical="center" wrapText="1"/>
    </xf>
    <xf numFmtId="0" fontId="40" fillId="0" borderId="104" xfId="0" applyFont="1" applyFill="1" applyBorder="1" applyAlignment="1" applyProtection="1">
      <alignment vertical="center" wrapText="1"/>
    </xf>
    <xf numFmtId="0" fontId="40" fillId="0" borderId="105" xfId="0" applyFont="1" applyFill="1" applyBorder="1" applyAlignment="1" applyProtection="1">
      <alignment vertical="center" wrapText="1"/>
    </xf>
    <xf numFmtId="0" fontId="3" fillId="7" borderId="84" xfId="0" applyFont="1" applyFill="1" applyBorder="1" applyAlignment="1" applyProtection="1">
      <alignment horizontal="center" vertical="center" wrapText="1"/>
    </xf>
    <xf numFmtId="0" fontId="0" fillId="7" borderId="84" xfId="0" applyFill="1" applyBorder="1" applyAlignment="1" applyProtection="1">
      <alignment horizontal="left" vertical="top" wrapText="1"/>
    </xf>
    <xf numFmtId="0" fontId="0" fillId="7" borderId="86" xfId="0" applyFill="1" applyBorder="1" applyAlignment="1" applyProtection="1">
      <alignment horizontal="left" vertical="top" wrapText="1"/>
    </xf>
    <xf numFmtId="0" fontId="5" fillId="8" borderId="92" xfId="0" applyFont="1" applyFill="1" applyBorder="1" applyAlignment="1" applyProtection="1">
      <alignment horizontal="center" vertical="center" wrapText="1"/>
    </xf>
    <xf numFmtId="0" fontId="0" fillId="8" borderId="93" xfId="0" applyFill="1" applyBorder="1" applyAlignment="1" applyProtection="1">
      <alignment horizontal="center" vertical="top" wrapText="1"/>
    </xf>
    <xf numFmtId="0" fontId="0" fillId="8" borderId="98" xfId="0" applyFill="1" applyBorder="1" applyAlignment="1" applyProtection="1">
      <alignment horizontal="center" vertical="top" wrapText="1"/>
    </xf>
    <xf numFmtId="0" fontId="0" fillId="8" borderId="99" xfId="0" applyFill="1" applyBorder="1" applyAlignment="1" applyProtection="1">
      <alignment horizontal="center" vertical="top" wrapText="1"/>
    </xf>
    <xf numFmtId="0" fontId="2" fillId="7" borderId="56" xfId="0" applyFont="1" applyFill="1" applyBorder="1" applyAlignment="1" applyProtection="1">
      <alignment horizontal="center" vertical="center"/>
    </xf>
    <xf numFmtId="0" fontId="2" fillId="7" borderId="57" xfId="0" applyFont="1" applyFill="1" applyBorder="1" applyAlignment="1" applyProtection="1">
      <alignment horizontal="center" vertical="center"/>
    </xf>
    <xf numFmtId="0" fontId="2" fillId="7" borderId="43" xfId="0" applyFont="1" applyFill="1" applyBorder="1" applyAlignment="1" applyProtection="1">
      <alignment horizontal="center" vertical="center"/>
    </xf>
    <xf numFmtId="2" fontId="2" fillId="8" borderId="19" xfId="0" applyNumberFormat="1" applyFont="1" applyFill="1" applyBorder="1" applyAlignment="1" applyProtection="1">
      <alignment horizontal="center" vertical="center"/>
    </xf>
    <xf numFmtId="2" fontId="2" fillId="8" borderId="20" xfId="0" applyNumberFormat="1" applyFont="1" applyFill="1" applyBorder="1" applyAlignment="1" applyProtection="1">
      <alignment horizontal="center" vertical="center"/>
    </xf>
    <xf numFmtId="2" fontId="2" fillId="8" borderId="21" xfId="0" applyNumberFormat="1" applyFont="1" applyFill="1" applyBorder="1" applyAlignment="1" applyProtection="1">
      <alignment horizontal="center" vertical="center"/>
    </xf>
    <xf numFmtId="2" fontId="2" fillId="8" borderId="54" xfId="0" applyNumberFormat="1" applyFont="1" applyFill="1" applyBorder="1" applyAlignment="1" applyProtection="1">
      <alignment horizontal="center" vertical="center"/>
    </xf>
    <xf numFmtId="2" fontId="2" fillId="8" borderId="33" xfId="0" applyNumberFormat="1" applyFont="1" applyFill="1" applyBorder="1" applyAlignment="1" applyProtection="1">
      <alignment horizontal="center" vertical="center"/>
    </xf>
    <xf numFmtId="2" fontId="2" fillId="8" borderId="51" xfId="0" applyNumberFormat="1" applyFont="1" applyFill="1" applyBorder="1" applyAlignment="1" applyProtection="1">
      <alignment horizontal="center" vertical="center"/>
    </xf>
    <xf numFmtId="0" fontId="3" fillId="0" borderId="20"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2" fillId="0" borderId="19" xfId="0" applyFont="1" applyFill="1" applyBorder="1" applyAlignment="1" applyProtection="1">
      <alignment horizontal="right" vertical="center" wrapText="1"/>
    </xf>
    <xf numFmtId="0" fontId="16" fillId="0" borderId="20" xfId="0" applyFont="1" applyFill="1" applyBorder="1" applyAlignment="1" applyProtection="1">
      <alignment horizontal="right" vertical="top"/>
    </xf>
    <xf numFmtId="0" fontId="16" fillId="0" borderId="21" xfId="0" applyFont="1" applyFill="1" applyBorder="1" applyAlignment="1" applyProtection="1">
      <alignment horizontal="right" vertical="top"/>
    </xf>
    <xf numFmtId="0" fontId="16" fillId="0" borderId="27" xfId="0" applyFont="1" applyFill="1" applyBorder="1" applyAlignment="1" applyProtection="1">
      <alignment horizontal="right" vertical="top"/>
    </xf>
    <xf numFmtId="0" fontId="16" fillId="0" borderId="28" xfId="0" applyFont="1" applyFill="1" applyBorder="1" applyAlignment="1" applyProtection="1">
      <alignment horizontal="right" vertical="top"/>
    </xf>
    <xf numFmtId="0" fontId="16" fillId="0" borderId="26" xfId="0" applyFont="1" applyFill="1" applyBorder="1" applyAlignment="1" applyProtection="1">
      <alignment horizontal="right" vertical="top"/>
    </xf>
    <xf numFmtId="0" fontId="5" fillId="8" borderId="112" xfId="0" applyFont="1" applyFill="1" applyBorder="1" applyAlignment="1" applyProtection="1">
      <alignment horizontal="center" vertical="center" wrapText="1"/>
    </xf>
    <xf numFmtId="0" fontId="5" fillId="8" borderId="107" xfId="0" applyFont="1" applyFill="1" applyBorder="1" applyAlignment="1" applyProtection="1">
      <alignment horizontal="center" vertical="center" wrapText="1"/>
    </xf>
    <xf numFmtId="0" fontId="5" fillId="8" borderId="109" xfId="0" applyFont="1" applyFill="1" applyBorder="1" applyAlignment="1" applyProtection="1">
      <alignment horizontal="center" vertical="center" wrapText="1"/>
    </xf>
    <xf numFmtId="0" fontId="3" fillId="7" borderId="110" xfId="0" applyFont="1" applyFill="1" applyBorder="1" applyAlignment="1" applyProtection="1">
      <alignment horizontal="center" vertical="center" wrapText="1"/>
    </xf>
    <xf numFmtId="0" fontId="21" fillId="7" borderId="107" xfId="0" applyFont="1" applyFill="1" applyBorder="1" applyAlignment="1" applyProtection="1">
      <alignment horizontal="center" vertical="center" wrapText="1"/>
    </xf>
    <xf numFmtId="0" fontId="21" fillId="7" borderId="111" xfId="0" applyFont="1" applyFill="1" applyBorder="1" applyAlignment="1" applyProtection="1">
      <alignment horizontal="center" vertical="center" wrapText="1"/>
    </xf>
    <xf numFmtId="0" fontId="3" fillId="7" borderId="112" xfId="0" applyFont="1" applyFill="1" applyBorder="1" applyAlignment="1" applyProtection="1">
      <alignment horizontal="center" vertical="center" wrapText="1"/>
    </xf>
    <xf numFmtId="0" fontId="5" fillId="7" borderId="107" xfId="0" applyFont="1" applyFill="1" applyBorder="1" applyAlignment="1" applyProtection="1">
      <alignment horizontal="center" vertical="center" wrapText="1"/>
    </xf>
    <xf numFmtId="0" fontId="5" fillId="7" borderId="109" xfId="0" applyFont="1" applyFill="1" applyBorder="1" applyAlignment="1" applyProtection="1">
      <alignment horizontal="center" vertical="center" wrapText="1"/>
    </xf>
    <xf numFmtId="0" fontId="3" fillId="10" borderId="110" xfId="0" applyFont="1" applyFill="1" applyBorder="1" applyAlignment="1" applyProtection="1">
      <alignment horizontal="center" vertical="center" wrapText="1"/>
    </xf>
    <xf numFmtId="0" fontId="5" fillId="10" borderId="109" xfId="0" applyFont="1" applyFill="1" applyBorder="1" applyAlignment="1" applyProtection="1">
      <alignment horizontal="center" vertical="center" wrapText="1"/>
    </xf>
    <xf numFmtId="0" fontId="8" fillId="9" borderId="68" xfId="0" applyFont="1" applyFill="1" applyBorder="1" applyAlignment="1" applyProtection="1">
      <alignment horizontal="center" vertical="top" wrapText="1"/>
      <protection locked="0"/>
    </xf>
    <xf numFmtId="0" fontId="8" fillId="9" borderId="28" xfId="0" applyFont="1" applyFill="1" applyBorder="1" applyAlignment="1" applyProtection="1">
      <alignment horizontal="center" vertical="top" wrapText="1"/>
      <protection locked="0"/>
    </xf>
    <xf numFmtId="0" fontId="3" fillId="5" borderId="110" xfId="0" applyFont="1" applyFill="1" applyBorder="1" applyAlignment="1" applyProtection="1">
      <alignment horizontal="left" vertical="center" wrapText="1"/>
    </xf>
    <xf numFmtId="0" fontId="0" fillId="5" borderId="107" xfId="0" applyFill="1" applyBorder="1" applyAlignment="1" applyProtection="1">
      <alignment horizontal="left" vertical="center"/>
    </xf>
    <xf numFmtId="0" fontId="0" fillId="5" borderId="111" xfId="0" applyFill="1" applyBorder="1" applyAlignment="1" applyProtection="1">
      <alignment horizontal="left" vertical="center"/>
    </xf>
    <xf numFmtId="0" fontId="14" fillId="7" borderId="70" xfId="0" applyFont="1" applyFill="1" applyBorder="1" applyAlignment="1" applyProtection="1">
      <alignment horizontal="center" vertical="top"/>
    </xf>
    <xf numFmtId="0" fontId="14" fillId="7" borderId="22" xfId="0" applyFont="1" applyFill="1" applyBorder="1" applyAlignment="1" applyProtection="1">
      <alignment horizontal="center" vertical="top"/>
    </xf>
    <xf numFmtId="0" fontId="3" fillId="0" borderId="15"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8" fillId="9" borderId="68" xfId="0" applyFont="1" applyFill="1" applyBorder="1" applyAlignment="1" applyProtection="1">
      <alignment horizontal="center" vertical="center" wrapText="1"/>
      <protection locked="0"/>
    </xf>
    <xf numFmtId="0" fontId="8" fillId="9" borderId="28" xfId="0" applyFont="1" applyFill="1" applyBorder="1" applyAlignment="1" applyProtection="1">
      <alignment horizontal="center" vertical="center" wrapText="1"/>
      <protection locked="0"/>
    </xf>
    <xf numFmtId="0" fontId="8" fillId="9" borderId="142" xfId="0" applyFont="1" applyFill="1" applyBorder="1" applyAlignment="1" applyProtection="1">
      <alignment horizontal="center" vertical="center" wrapText="1"/>
      <protection locked="0"/>
    </xf>
    <xf numFmtId="0" fontId="14" fillId="9" borderId="29" xfId="0" applyFont="1" applyFill="1" applyBorder="1" applyAlignment="1" applyProtection="1">
      <alignment horizontal="center" vertical="center"/>
      <protection locked="0"/>
    </xf>
    <xf numFmtId="0" fontId="14" fillId="9" borderId="30" xfId="0" applyFont="1" applyFill="1" applyBorder="1" applyAlignment="1" applyProtection="1">
      <alignment horizontal="center" vertical="center"/>
      <protection locked="0"/>
    </xf>
    <xf numFmtId="0" fontId="3" fillId="7" borderId="158" xfId="0" applyFont="1" applyFill="1" applyBorder="1" applyAlignment="1" applyProtection="1">
      <alignment horizontal="center" vertical="center" wrapText="1"/>
    </xf>
    <xf numFmtId="0" fontId="15" fillId="7" borderId="156" xfId="0" applyFont="1" applyFill="1" applyBorder="1" applyAlignment="1" applyProtection="1">
      <alignment horizontal="center" vertical="center" wrapText="1"/>
    </xf>
    <xf numFmtId="0" fontId="15" fillId="7" borderId="157" xfId="0" applyFont="1" applyFill="1" applyBorder="1" applyAlignment="1" applyProtection="1">
      <alignment horizontal="center" vertical="center" wrapText="1"/>
    </xf>
    <xf numFmtId="0" fontId="5" fillId="7" borderId="111" xfId="0" applyFont="1" applyFill="1" applyBorder="1" applyAlignment="1" applyProtection="1">
      <alignment horizontal="center" vertical="center" wrapText="1"/>
    </xf>
    <xf numFmtId="0" fontId="5" fillId="4" borderId="112" xfId="0" applyFont="1" applyFill="1" applyBorder="1" applyAlignment="1" applyProtection="1">
      <alignment horizontal="center" vertical="center" wrapText="1"/>
    </xf>
    <xf numFmtId="0" fontId="5" fillId="4" borderId="107" xfId="0" applyFont="1" applyFill="1" applyBorder="1" applyAlignment="1" applyProtection="1">
      <alignment horizontal="center" vertical="center" wrapText="1"/>
    </xf>
    <xf numFmtId="0" fontId="4" fillId="0" borderId="22" xfId="0" applyFont="1" applyFill="1" applyBorder="1" applyAlignment="1" applyProtection="1">
      <alignment horizontal="left" vertical="top"/>
    </xf>
    <xf numFmtId="0" fontId="0" fillId="0" borderId="23" xfId="0" applyFill="1" applyBorder="1" applyAlignment="1" applyProtection="1">
      <alignment horizontal="left" vertical="top"/>
    </xf>
    <xf numFmtId="0" fontId="9" fillId="5" borderId="138" xfId="0" applyFont="1" applyFill="1" applyBorder="1" applyAlignment="1" applyProtection="1">
      <alignment horizontal="left" vertical="center" wrapText="1"/>
    </xf>
    <xf numFmtId="0" fontId="15" fillId="5" borderId="138" xfId="0" applyFont="1" applyFill="1" applyBorder="1" applyAlignment="1" applyProtection="1">
      <alignment horizontal="left" vertical="center" wrapText="1"/>
    </xf>
    <xf numFmtId="0" fontId="15" fillId="5" borderId="139" xfId="0" applyFont="1" applyFill="1" applyBorder="1" applyAlignment="1" applyProtection="1">
      <alignment horizontal="left" vertical="center" wrapText="1"/>
    </xf>
    <xf numFmtId="2" fontId="14" fillId="7" borderId="75" xfId="0" applyNumberFormat="1" applyFont="1" applyFill="1" applyBorder="1" applyAlignment="1" applyProtection="1">
      <alignment horizontal="center" vertical="center" wrapText="1"/>
    </xf>
    <xf numFmtId="2" fontId="14" fillId="7" borderId="73" xfId="0" applyNumberFormat="1" applyFont="1" applyFill="1" applyBorder="1" applyAlignment="1" applyProtection="1">
      <alignment horizontal="center" vertical="center" wrapText="1"/>
    </xf>
    <xf numFmtId="2" fontId="14" fillId="7" borderId="22" xfId="0" applyNumberFormat="1" applyFont="1" applyFill="1" applyBorder="1" applyAlignment="1" applyProtection="1">
      <alignment horizontal="center" vertical="center" wrapText="1"/>
    </xf>
    <xf numFmtId="2" fontId="14" fillId="7" borderId="0" xfId="0" applyNumberFormat="1" applyFont="1" applyFill="1" applyBorder="1" applyAlignment="1" applyProtection="1">
      <alignment horizontal="center" vertical="center" wrapText="1"/>
    </xf>
    <xf numFmtId="0" fontId="3" fillId="10" borderId="112" xfId="0" applyFont="1" applyFill="1" applyBorder="1" applyAlignment="1" applyProtection="1">
      <alignment horizontal="center" vertical="center" wrapText="1"/>
    </xf>
    <xf numFmtId="0" fontId="3" fillId="10" borderId="107" xfId="0" applyFont="1" applyFill="1" applyBorder="1" applyAlignment="1" applyProtection="1">
      <alignment horizontal="center" vertical="center" wrapText="1"/>
    </xf>
    <xf numFmtId="0" fontId="3" fillId="10" borderId="109" xfId="0" applyFont="1" applyFill="1" applyBorder="1" applyAlignment="1" applyProtection="1">
      <alignment horizontal="center" vertical="center" wrapText="1"/>
    </xf>
    <xf numFmtId="0" fontId="3" fillId="11" borderId="128" xfId="0" applyFont="1" applyFill="1" applyBorder="1" applyAlignment="1" applyProtection="1">
      <alignment horizontal="center" vertical="center" wrapText="1"/>
    </xf>
    <xf numFmtId="0" fontId="3" fillId="11" borderId="129" xfId="0" applyFont="1" applyFill="1" applyBorder="1" applyAlignment="1" applyProtection="1">
      <alignment horizontal="center" vertical="center" wrapText="1"/>
    </xf>
    <xf numFmtId="0" fontId="3" fillId="11" borderId="130" xfId="0" applyFont="1" applyFill="1" applyBorder="1" applyAlignment="1" applyProtection="1">
      <alignment horizontal="center" vertical="center" wrapText="1"/>
    </xf>
    <xf numFmtId="0" fontId="8" fillId="7" borderId="100" xfId="0" applyFont="1" applyFill="1" applyBorder="1" applyAlignment="1" applyProtection="1">
      <alignment horizontal="left" vertical="top" wrapText="1"/>
    </xf>
    <xf numFmtId="2" fontId="36" fillId="8" borderId="123" xfId="0" applyNumberFormat="1" applyFont="1" applyFill="1" applyBorder="1" applyAlignment="1" applyProtection="1">
      <alignment horizontal="center" vertical="center" wrapText="1"/>
    </xf>
    <xf numFmtId="2" fontId="36" fillId="8" borderId="128" xfId="0" applyNumberFormat="1" applyFont="1" applyFill="1" applyBorder="1" applyAlignment="1" applyProtection="1">
      <alignment horizontal="center" vertical="center" wrapText="1"/>
    </xf>
    <xf numFmtId="0" fontId="3" fillId="9" borderId="94" xfId="0" applyFont="1" applyFill="1" applyBorder="1" applyAlignment="1" applyProtection="1">
      <alignment horizontal="center" vertical="center"/>
      <protection locked="0"/>
    </xf>
    <xf numFmtId="0" fontId="40" fillId="0" borderId="95" xfId="0" applyFont="1" applyFill="1" applyBorder="1" applyAlignment="1" applyProtection="1">
      <alignment horizontal="center" vertical="center"/>
      <protection locked="0"/>
    </xf>
    <xf numFmtId="0" fontId="8" fillId="7" borderId="96" xfId="0" applyFont="1" applyFill="1" applyBorder="1" applyAlignment="1" applyProtection="1">
      <alignment horizontal="left" vertical="top" wrapText="1"/>
    </xf>
    <xf numFmtId="0" fontId="40" fillId="7" borderId="93" xfId="0" applyFont="1" applyFill="1" applyBorder="1" applyAlignment="1" applyProtection="1">
      <alignment horizontal="left" vertical="top" wrapText="1"/>
    </xf>
    <xf numFmtId="0" fontId="40" fillId="7" borderId="89" xfId="0" applyFont="1" applyFill="1" applyBorder="1" applyAlignment="1" applyProtection="1">
      <alignment horizontal="left" vertical="top" wrapText="1"/>
    </xf>
    <xf numFmtId="0" fontId="40" fillId="7" borderId="99" xfId="0" applyFont="1" applyFill="1" applyBorder="1" applyAlignment="1" applyProtection="1">
      <alignment horizontal="left" vertical="top" wrapText="1"/>
    </xf>
    <xf numFmtId="0" fontId="40" fillId="7" borderId="100" xfId="0" applyFont="1" applyFill="1" applyBorder="1" applyAlignment="1" applyProtection="1">
      <alignment horizontal="left" vertical="top" wrapText="1"/>
    </xf>
    <xf numFmtId="0" fontId="0" fillId="10" borderId="98" xfId="0" applyFill="1" applyBorder="1" applyAlignment="1" applyProtection="1">
      <alignment horizontal="center" vertical="center"/>
    </xf>
    <xf numFmtId="0" fontId="0" fillId="10" borderId="100" xfId="0" applyFill="1" applyBorder="1" applyAlignment="1" applyProtection="1">
      <alignment horizontal="center" vertical="center"/>
    </xf>
    <xf numFmtId="2" fontId="14" fillId="10" borderId="98" xfId="0" applyNumberFormat="1" applyFont="1" applyFill="1" applyBorder="1" applyAlignment="1" applyProtection="1">
      <alignment horizontal="center" vertical="center"/>
    </xf>
    <xf numFmtId="2" fontId="14" fillId="10" borderId="100" xfId="0" applyNumberFormat="1" applyFont="1" applyFill="1" applyBorder="1" applyAlignment="1" applyProtection="1">
      <alignment horizontal="center" vertical="center"/>
    </xf>
    <xf numFmtId="0" fontId="8" fillId="5" borderId="93" xfId="0" applyFont="1" applyFill="1" applyBorder="1" applyAlignment="1" applyProtection="1">
      <alignment horizontal="left" vertical="top" wrapText="1"/>
    </xf>
    <xf numFmtId="0" fontId="40" fillId="5" borderId="93" xfId="0" applyFont="1" applyFill="1" applyBorder="1" applyAlignment="1" applyProtection="1">
      <alignment horizontal="left" vertical="top" wrapText="1"/>
    </xf>
    <xf numFmtId="0" fontId="40" fillId="5" borderId="89" xfId="0" applyFont="1" applyFill="1" applyBorder="1" applyAlignment="1" applyProtection="1">
      <alignment horizontal="left" vertical="top" wrapText="1"/>
    </xf>
    <xf numFmtId="0" fontId="40" fillId="5" borderId="99" xfId="0" applyFont="1" applyFill="1" applyBorder="1" applyAlignment="1" applyProtection="1">
      <alignment horizontal="left" vertical="top" wrapText="1"/>
    </xf>
    <xf numFmtId="0" fontId="40" fillId="5" borderId="100" xfId="0" applyFont="1" applyFill="1" applyBorder="1" applyAlignment="1" applyProtection="1">
      <alignment horizontal="left" vertical="top" wrapText="1"/>
    </xf>
    <xf numFmtId="2" fontId="14" fillId="8" borderId="92" xfId="0" applyNumberFormat="1" applyFont="1" applyFill="1" applyBorder="1" applyAlignment="1" applyProtection="1">
      <alignment horizontal="center" vertical="center" wrapText="1"/>
    </xf>
    <xf numFmtId="0" fontId="0" fillId="0" borderId="93" xfId="0" applyFill="1" applyBorder="1" applyAlignment="1" applyProtection="1">
      <alignment horizontal="center" vertical="center" wrapText="1"/>
    </xf>
    <xf numFmtId="0" fontId="0" fillId="0" borderId="97" xfId="0" applyFill="1" applyBorder="1" applyAlignment="1" applyProtection="1">
      <alignment horizontal="center" vertical="center" wrapText="1"/>
    </xf>
    <xf numFmtId="0" fontId="0" fillId="0" borderId="98" xfId="0" applyFill="1" applyBorder="1" applyAlignment="1" applyProtection="1">
      <alignment horizontal="center" vertical="center" wrapText="1"/>
    </xf>
    <xf numFmtId="0" fontId="0" fillId="0" borderId="99" xfId="0" applyFill="1" applyBorder="1" applyAlignment="1" applyProtection="1">
      <alignment horizontal="center" vertical="center" wrapText="1"/>
    </xf>
    <xf numFmtId="2" fontId="14" fillId="8" borderId="98" xfId="0" applyNumberFormat="1" applyFont="1" applyFill="1" applyBorder="1" applyAlignment="1" applyProtection="1">
      <alignment horizontal="center" vertical="center" wrapText="1"/>
    </xf>
    <xf numFmtId="2" fontId="3" fillId="7" borderId="93" xfId="0" applyNumberFormat="1" applyFont="1" applyFill="1" applyBorder="1" applyAlignment="1" applyProtection="1">
      <alignment horizontal="center" vertical="center" wrapText="1"/>
    </xf>
    <xf numFmtId="0" fontId="40" fillId="7" borderId="93" xfId="0" applyFont="1" applyFill="1" applyBorder="1" applyAlignment="1" applyProtection="1">
      <alignment horizontal="center" vertical="center" wrapText="1"/>
    </xf>
    <xf numFmtId="0" fontId="40" fillId="7" borderId="99" xfId="0" applyFont="1" applyFill="1" applyBorder="1" applyAlignment="1" applyProtection="1">
      <alignment horizontal="center" vertical="center" wrapText="1"/>
    </xf>
    <xf numFmtId="2" fontId="3" fillId="7" borderId="93" xfId="0" applyNumberFormat="1" applyFont="1" applyFill="1" applyBorder="1" applyAlignment="1" applyProtection="1">
      <alignment horizontal="center" vertical="center"/>
    </xf>
    <xf numFmtId="0" fontId="40" fillId="7" borderId="93" xfId="0" applyFont="1" applyFill="1" applyBorder="1" applyAlignment="1" applyProtection="1">
      <alignment horizontal="center" vertical="center"/>
    </xf>
    <xf numFmtId="2" fontId="3" fillId="7" borderId="99" xfId="0" applyNumberFormat="1" applyFont="1" applyFill="1" applyBorder="1" applyAlignment="1" applyProtection="1">
      <alignment horizontal="center" vertical="center"/>
    </xf>
    <xf numFmtId="0" fontId="40" fillId="7" borderId="99" xfId="0" applyFont="1" applyFill="1" applyBorder="1" applyAlignment="1" applyProtection="1">
      <alignment horizontal="center" vertical="center"/>
    </xf>
    <xf numFmtId="0" fontId="2" fillId="8" borderId="20" xfId="0" applyFont="1" applyFill="1" applyBorder="1" applyAlignment="1" applyProtection="1">
      <alignment horizontal="center" vertical="center"/>
    </xf>
    <xf numFmtId="0" fontId="2" fillId="8" borderId="21" xfId="0" applyFont="1" applyFill="1" applyBorder="1" applyAlignment="1" applyProtection="1">
      <alignment horizontal="center" vertical="center"/>
    </xf>
    <xf numFmtId="0" fontId="2" fillId="8" borderId="33" xfId="0" applyFont="1" applyFill="1" applyBorder="1" applyAlignment="1" applyProtection="1">
      <alignment horizontal="center" vertical="center"/>
    </xf>
    <xf numFmtId="0" fontId="2" fillId="8" borderId="51" xfId="0" applyFont="1" applyFill="1" applyBorder="1" applyAlignment="1" applyProtection="1">
      <alignment horizontal="center" vertical="center"/>
    </xf>
    <xf numFmtId="2" fontId="2" fillId="8" borderId="19" xfId="0" applyNumberFormat="1" applyFont="1" applyFill="1" applyBorder="1" applyAlignment="1" applyProtection="1">
      <alignment horizontal="center" vertical="center" wrapText="1"/>
    </xf>
    <xf numFmtId="2" fontId="2" fillId="8" borderId="20" xfId="0" applyNumberFormat="1" applyFont="1" applyFill="1" applyBorder="1" applyAlignment="1" applyProtection="1">
      <alignment horizontal="center" vertical="center" wrapText="1"/>
    </xf>
    <xf numFmtId="2" fontId="2" fillId="8" borderId="21" xfId="0" applyNumberFormat="1" applyFont="1" applyFill="1" applyBorder="1" applyAlignment="1" applyProtection="1">
      <alignment horizontal="center" vertical="center" wrapText="1"/>
    </xf>
    <xf numFmtId="2" fontId="2" fillId="8" borderId="54" xfId="0" applyNumberFormat="1" applyFont="1" applyFill="1" applyBorder="1" applyAlignment="1" applyProtection="1">
      <alignment horizontal="center" vertical="center" wrapText="1"/>
    </xf>
    <xf numFmtId="2" fontId="2" fillId="8" borderId="33" xfId="0" applyNumberFormat="1" applyFont="1" applyFill="1" applyBorder="1" applyAlignment="1" applyProtection="1">
      <alignment horizontal="center" vertical="center" wrapText="1"/>
    </xf>
    <xf numFmtId="2" fontId="2" fillId="8" borderId="51" xfId="0" applyNumberFormat="1" applyFont="1" applyFill="1" applyBorder="1" applyAlignment="1" applyProtection="1">
      <alignment horizontal="center" vertical="center" wrapText="1"/>
    </xf>
    <xf numFmtId="0" fontId="14" fillId="8" borderId="92" xfId="0" applyFont="1" applyFill="1" applyBorder="1" applyAlignment="1" applyProtection="1">
      <alignment horizontal="center" vertical="center" wrapText="1"/>
    </xf>
    <xf numFmtId="0" fontId="14" fillId="8" borderId="93" xfId="0" applyFont="1" applyFill="1" applyBorder="1" applyAlignment="1" applyProtection="1">
      <alignment horizontal="center" vertical="center" wrapText="1"/>
    </xf>
    <xf numFmtId="0" fontId="14" fillId="8" borderId="89" xfId="0" applyFont="1" applyFill="1" applyBorder="1" applyAlignment="1" applyProtection="1">
      <alignment horizontal="center" vertical="center" wrapText="1"/>
    </xf>
    <xf numFmtId="0" fontId="14" fillId="8" borderId="98" xfId="0" applyFont="1" applyFill="1" applyBorder="1" applyAlignment="1" applyProtection="1">
      <alignment horizontal="center" vertical="center" wrapText="1"/>
    </xf>
    <xf numFmtId="0" fontId="14" fillId="8" borderId="99" xfId="0" applyFont="1" applyFill="1" applyBorder="1" applyAlignment="1" applyProtection="1">
      <alignment horizontal="center" vertical="center" wrapText="1"/>
    </xf>
    <xf numFmtId="0" fontId="14" fillId="8" borderId="100" xfId="0" applyFont="1" applyFill="1" applyBorder="1" applyAlignment="1" applyProtection="1">
      <alignment horizontal="center" vertical="center" wrapText="1"/>
    </xf>
    <xf numFmtId="0" fontId="49" fillId="5" borderId="93" xfId="0" applyFont="1" applyFill="1" applyBorder="1" applyAlignment="1" applyProtection="1">
      <alignment horizontal="left" vertical="top" wrapText="1"/>
    </xf>
    <xf numFmtId="0" fontId="49" fillId="5" borderId="89" xfId="0" applyFont="1" applyFill="1" applyBorder="1" applyAlignment="1" applyProtection="1">
      <alignment horizontal="left" vertical="top" wrapText="1"/>
    </xf>
    <xf numFmtId="0" fontId="49" fillId="5" borderId="99" xfId="0" applyFont="1" applyFill="1" applyBorder="1" applyAlignment="1" applyProtection="1">
      <alignment horizontal="left" vertical="top" wrapText="1"/>
    </xf>
    <xf numFmtId="0" fontId="49" fillId="5" borderId="100" xfId="0" applyFont="1" applyFill="1" applyBorder="1" applyAlignment="1" applyProtection="1">
      <alignment horizontal="left" vertical="top" wrapText="1"/>
    </xf>
    <xf numFmtId="0" fontId="0" fillId="10" borderId="116" xfId="0" applyFill="1" applyBorder="1" applyAlignment="1" applyProtection="1">
      <alignment horizontal="center" vertical="center"/>
    </xf>
    <xf numFmtId="0" fontId="3" fillId="7" borderId="92" xfId="0" applyFont="1" applyFill="1" applyBorder="1" applyAlignment="1" applyProtection="1">
      <alignment horizontal="center" vertical="center" wrapText="1"/>
    </xf>
    <xf numFmtId="0" fontId="3" fillId="7" borderId="93" xfId="0" applyFont="1" applyFill="1" applyBorder="1" applyAlignment="1" applyProtection="1">
      <alignment horizontal="center" vertical="center" wrapText="1"/>
    </xf>
    <xf numFmtId="0" fontId="3" fillId="7" borderId="98" xfId="0" applyFont="1" applyFill="1" applyBorder="1" applyAlignment="1" applyProtection="1">
      <alignment horizontal="center" vertical="center" wrapText="1"/>
    </xf>
    <xf numFmtId="0" fontId="3" fillId="7" borderId="99" xfId="0" applyFont="1" applyFill="1" applyBorder="1" applyAlignment="1" applyProtection="1">
      <alignment horizontal="center" vertical="center" wrapText="1"/>
    </xf>
    <xf numFmtId="0" fontId="8" fillId="7" borderId="93" xfId="0" applyFont="1" applyFill="1" applyBorder="1" applyAlignment="1" applyProtection="1">
      <alignment horizontal="left" vertical="top" wrapText="1"/>
    </xf>
    <xf numFmtId="0" fontId="8" fillId="7" borderId="89" xfId="0" applyFont="1" applyFill="1" applyBorder="1" applyAlignment="1" applyProtection="1">
      <alignment horizontal="left" vertical="top" wrapText="1"/>
    </xf>
    <xf numFmtId="2" fontId="14" fillId="9" borderId="114" xfId="0" applyNumberFormat="1" applyFont="1" applyFill="1" applyBorder="1" applyAlignment="1" applyProtection="1">
      <alignment horizontal="center" vertical="center"/>
      <protection locked="0"/>
    </xf>
    <xf numFmtId="0" fontId="14" fillId="9" borderId="136" xfId="0" applyFont="1" applyFill="1" applyBorder="1" applyAlignment="1" applyProtection="1">
      <alignment horizontal="center" vertical="center"/>
      <protection locked="0"/>
    </xf>
    <xf numFmtId="0" fontId="8" fillId="9" borderId="47" xfId="0" applyFont="1" applyFill="1" applyBorder="1" applyAlignment="1" applyProtection="1">
      <alignment horizontal="center" vertical="center" wrapText="1"/>
      <protection locked="0"/>
    </xf>
    <xf numFmtId="0" fontId="8" fillId="9" borderId="48"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left" vertical="center" wrapText="1"/>
    </xf>
    <xf numFmtId="0" fontId="15" fillId="5" borderId="2" xfId="0" applyFont="1" applyFill="1" applyBorder="1" applyAlignment="1" applyProtection="1">
      <alignment horizontal="left" vertical="center" wrapText="1"/>
    </xf>
    <xf numFmtId="0" fontId="15" fillId="5" borderId="3" xfId="0" applyFont="1" applyFill="1" applyBorder="1" applyAlignment="1" applyProtection="1">
      <alignment horizontal="left" vertical="center" wrapText="1"/>
    </xf>
    <xf numFmtId="0" fontId="3" fillId="0" borderId="67" xfId="0" applyFont="1" applyFill="1" applyBorder="1" applyAlignment="1" applyProtection="1">
      <alignment horizontal="center" vertical="center" wrapText="1"/>
    </xf>
    <xf numFmtId="0" fontId="5" fillId="0" borderId="37" xfId="0" applyFont="1" applyFill="1" applyBorder="1" applyAlignment="1" applyProtection="1">
      <alignment horizontal="center" vertical="center" wrapText="1"/>
    </xf>
    <xf numFmtId="0" fontId="4" fillId="5" borderId="147" xfId="0" applyFont="1" applyFill="1" applyBorder="1" applyAlignment="1" applyProtection="1">
      <alignment horizontal="left" vertical="center" wrapText="1"/>
    </xf>
    <xf numFmtId="0" fontId="4" fillId="5" borderId="148" xfId="0" applyFont="1" applyFill="1" applyBorder="1" applyAlignment="1" applyProtection="1">
      <alignment horizontal="left" vertical="center" wrapText="1"/>
    </xf>
    <xf numFmtId="0" fontId="4" fillId="5" borderId="149" xfId="0" applyFont="1" applyFill="1" applyBorder="1" applyAlignment="1" applyProtection="1">
      <alignment horizontal="left" vertical="center" wrapText="1"/>
    </xf>
    <xf numFmtId="0" fontId="5" fillId="5" borderId="110" xfId="0" applyFont="1" applyFill="1" applyBorder="1" applyAlignment="1" applyProtection="1">
      <alignment horizontal="left" vertical="center" wrapText="1"/>
    </xf>
    <xf numFmtId="0" fontId="0" fillId="7" borderId="93" xfId="0" applyFill="1" applyBorder="1" applyAlignment="1" applyProtection="1">
      <alignment horizontal="left" vertical="top" wrapText="1"/>
    </xf>
    <xf numFmtId="0" fontId="0" fillId="7" borderId="0" xfId="0" applyFill="1" applyBorder="1" applyAlignment="1" applyProtection="1">
      <alignment horizontal="left" vertical="top" wrapText="1"/>
    </xf>
    <xf numFmtId="0" fontId="0" fillId="7" borderId="99" xfId="0" applyFill="1" applyBorder="1" applyAlignment="1" applyProtection="1">
      <alignment horizontal="left" vertical="top" wrapText="1"/>
    </xf>
    <xf numFmtId="0" fontId="3" fillId="0" borderId="33"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8" fillId="9" borderId="45" xfId="0" applyFont="1" applyFill="1" applyBorder="1" applyAlignment="1" applyProtection="1">
      <alignment horizontal="center" vertical="center" wrapText="1"/>
      <protection locked="0"/>
    </xf>
    <xf numFmtId="0" fontId="8" fillId="9" borderId="46" xfId="0" applyFont="1" applyFill="1" applyBorder="1" applyAlignment="1" applyProtection="1">
      <alignment horizontal="center" vertical="center" wrapText="1"/>
      <protection locked="0"/>
    </xf>
    <xf numFmtId="0" fontId="38" fillId="0" borderId="13"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31" xfId="0" applyFill="1" applyBorder="1" applyAlignment="1" applyProtection="1">
      <alignment horizontal="left" vertical="top" wrapText="1"/>
      <protection locked="0"/>
    </xf>
    <xf numFmtId="0" fontId="0" fillId="0" borderId="13" xfId="0" applyFill="1" applyBorder="1" applyAlignment="1" applyProtection="1">
      <alignment horizontal="left" vertical="top" wrapText="1"/>
      <protection locked="0"/>
    </xf>
    <xf numFmtId="0" fontId="0" fillId="0" borderId="32" xfId="0" applyFill="1" applyBorder="1" applyAlignment="1" applyProtection="1">
      <alignment horizontal="left" vertical="top" wrapText="1"/>
      <protection locked="0"/>
    </xf>
    <xf numFmtId="0" fontId="0" fillId="0" borderId="33" xfId="0" applyFill="1" applyBorder="1" applyAlignment="1" applyProtection="1">
      <alignment horizontal="left" vertical="top" wrapText="1"/>
      <protection locked="0"/>
    </xf>
    <xf numFmtId="0" fontId="0" fillId="0" borderId="34" xfId="0" applyFill="1" applyBorder="1" applyAlignment="1" applyProtection="1">
      <alignment horizontal="left" vertical="top" wrapText="1"/>
      <protection locked="0"/>
    </xf>
    <xf numFmtId="0" fontId="5" fillId="5" borderId="155" xfId="0" applyFont="1" applyFill="1" applyBorder="1" applyAlignment="1" applyProtection="1">
      <alignment horizontal="left" vertical="center" wrapText="1"/>
    </xf>
    <xf numFmtId="0" fontId="0" fillId="5" borderId="156" xfId="0" applyFill="1" applyBorder="1" applyAlignment="1" applyProtection="1">
      <alignment horizontal="left" vertical="center"/>
    </xf>
    <xf numFmtId="0" fontId="0" fillId="5" borderId="157" xfId="0" applyFill="1" applyBorder="1" applyAlignment="1" applyProtection="1">
      <alignment horizontal="left" vertical="center"/>
    </xf>
    <xf numFmtId="2" fontId="14" fillId="8" borderId="5" xfId="0" applyNumberFormat="1" applyFont="1" applyFill="1" applyBorder="1" applyAlignment="1" applyProtection="1">
      <alignment horizontal="center" vertical="center" wrapText="1"/>
    </xf>
    <xf numFmtId="0" fontId="0" fillId="0" borderId="7" xfId="0" applyFill="1" applyBorder="1" applyAlignment="1" applyProtection="1">
      <alignment horizontal="center" vertical="center" wrapText="1"/>
    </xf>
    <xf numFmtId="0" fontId="0" fillId="0" borderId="4" xfId="0"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31" xfId="0" applyFill="1" applyBorder="1" applyAlignment="1" applyProtection="1">
      <alignment horizontal="center" vertical="center" wrapText="1"/>
    </xf>
    <xf numFmtId="0" fontId="0" fillId="0" borderId="103" xfId="0" applyFill="1" applyBorder="1" applyAlignment="1" applyProtection="1">
      <alignment horizontal="center" vertical="center" wrapText="1"/>
    </xf>
    <xf numFmtId="0" fontId="0" fillId="0" borderId="106" xfId="0" applyFill="1" applyBorder="1" applyAlignment="1" applyProtection="1">
      <alignment horizontal="center" vertical="center" wrapText="1"/>
    </xf>
    <xf numFmtId="0" fontId="2" fillId="0" borderId="110" xfId="0" applyFont="1" applyFill="1" applyBorder="1" applyAlignment="1" applyProtection="1">
      <alignment horizontal="left" vertical="top" wrapText="1"/>
    </xf>
    <xf numFmtId="0" fontId="0" fillId="0" borderId="107" xfId="0" applyFill="1" applyBorder="1" applyAlignment="1" applyProtection="1">
      <alignment horizontal="left" vertical="top"/>
    </xf>
    <xf numFmtId="0" fontId="0" fillId="0" borderId="109" xfId="0" applyFill="1" applyBorder="1" applyAlignment="1" applyProtection="1">
      <alignment horizontal="left" vertical="top"/>
    </xf>
    <xf numFmtId="0" fontId="4" fillId="5" borderId="0" xfId="0" applyFont="1" applyFill="1" applyBorder="1" applyAlignment="1" applyProtection="1">
      <alignment horizontal="left" vertical="center" wrapText="1"/>
    </xf>
    <xf numFmtId="0" fontId="0" fillId="5" borderId="0" xfId="0" applyFill="1" applyBorder="1" applyAlignment="1" applyProtection="1">
      <alignment horizontal="left" vertical="center"/>
    </xf>
    <xf numFmtId="0" fontId="0" fillId="5" borderId="8" xfId="0" applyFill="1" applyBorder="1" applyAlignment="1" applyProtection="1">
      <alignment horizontal="left" vertical="center"/>
    </xf>
    <xf numFmtId="2" fontId="14" fillId="8" borderId="22" xfId="0" applyNumberFormat="1" applyFont="1" applyFill="1" applyBorder="1" applyAlignment="1" applyProtection="1">
      <alignment horizontal="center" vertical="center" wrapText="1"/>
    </xf>
    <xf numFmtId="0" fontId="0" fillId="0" borderId="27" xfId="0" applyFill="1" applyBorder="1" applyAlignment="1" applyProtection="1">
      <alignment horizontal="center" vertical="center" wrapText="1"/>
    </xf>
    <xf numFmtId="0" fontId="0" fillId="0" borderId="28" xfId="0" applyFill="1" applyBorder="1" applyAlignment="1" applyProtection="1">
      <alignment horizontal="center" vertical="center" wrapText="1"/>
    </xf>
    <xf numFmtId="0" fontId="8" fillId="7" borderId="0" xfId="0" applyFont="1" applyFill="1" applyBorder="1" applyAlignment="1" applyProtection="1">
      <alignment horizontal="left" vertical="top" wrapText="1"/>
    </xf>
    <xf numFmtId="0" fontId="26" fillId="7" borderId="0" xfId="0" applyFont="1" applyFill="1" applyBorder="1" applyAlignment="1" applyProtection="1">
      <alignment horizontal="center" vertical="top" wrapText="1"/>
    </xf>
    <xf numFmtId="0" fontId="26" fillId="7" borderId="22" xfId="0" applyFont="1" applyFill="1" applyBorder="1" applyAlignment="1" applyProtection="1">
      <alignment horizontal="center" vertical="top" wrapText="1"/>
    </xf>
    <xf numFmtId="0" fontId="26" fillId="7" borderId="23" xfId="0" applyFont="1" applyFill="1" applyBorder="1" applyAlignment="1" applyProtection="1">
      <alignment horizontal="center" vertical="top" wrapText="1"/>
    </xf>
    <xf numFmtId="0" fontId="26" fillId="7" borderId="98" xfId="0" applyFont="1" applyFill="1" applyBorder="1" applyAlignment="1" applyProtection="1">
      <alignment horizontal="center" vertical="top" wrapText="1"/>
    </xf>
    <xf numFmtId="0" fontId="26" fillId="7" borderId="99" xfId="0" applyFont="1" applyFill="1" applyBorder="1" applyAlignment="1" applyProtection="1">
      <alignment horizontal="center" vertical="top" wrapText="1"/>
    </xf>
    <xf numFmtId="0" fontId="26" fillId="7" borderId="100" xfId="0" applyFont="1" applyFill="1" applyBorder="1" applyAlignment="1" applyProtection="1">
      <alignment horizontal="center" vertical="top" wrapText="1"/>
    </xf>
    <xf numFmtId="0" fontId="9" fillId="5" borderId="7" xfId="0" applyFont="1" applyFill="1" applyBorder="1" applyAlignment="1" applyProtection="1">
      <alignment horizontal="left" vertical="center" wrapText="1"/>
    </xf>
    <xf numFmtId="0" fontId="9" fillId="5" borderId="40" xfId="0" applyFont="1" applyFill="1" applyBorder="1" applyAlignment="1" applyProtection="1">
      <alignment horizontal="left" vertical="center" wrapText="1"/>
    </xf>
    <xf numFmtId="0" fontId="9" fillId="5" borderId="99" xfId="0" applyFont="1" applyFill="1" applyBorder="1" applyAlignment="1" applyProtection="1">
      <alignment horizontal="left" vertical="center" wrapText="1"/>
    </xf>
    <xf numFmtId="0" fontId="9" fillId="5" borderId="100" xfId="0" applyFont="1" applyFill="1" applyBorder="1" applyAlignment="1" applyProtection="1">
      <alignment horizontal="left" vertical="center" wrapText="1"/>
    </xf>
    <xf numFmtId="2" fontId="2" fillId="7" borderId="41" xfId="0" applyNumberFormat="1" applyFont="1" applyFill="1" applyBorder="1" applyAlignment="1" applyProtection="1">
      <alignment horizontal="center" vertical="center" wrapText="1"/>
    </xf>
    <xf numFmtId="2" fontId="2" fillId="7" borderId="57" xfId="0" applyNumberFormat="1" applyFont="1" applyFill="1" applyBorder="1" applyAlignment="1" applyProtection="1">
      <alignment horizontal="center" vertical="center" wrapText="1"/>
    </xf>
    <xf numFmtId="2" fontId="2" fillId="7" borderId="43" xfId="0" applyNumberFormat="1" applyFont="1" applyFill="1" applyBorder="1" applyAlignment="1" applyProtection="1">
      <alignment horizontal="center" vertical="center" wrapText="1"/>
    </xf>
    <xf numFmtId="2" fontId="2" fillId="7" borderId="56" xfId="0" applyNumberFormat="1" applyFont="1" applyFill="1" applyBorder="1" applyAlignment="1" applyProtection="1">
      <alignment horizontal="center" vertical="center"/>
    </xf>
    <xf numFmtId="2" fontId="2" fillId="7" borderId="57" xfId="0" applyNumberFormat="1" applyFont="1" applyFill="1" applyBorder="1" applyAlignment="1" applyProtection="1">
      <alignment horizontal="center" vertical="center"/>
    </xf>
    <xf numFmtId="2" fontId="2" fillId="7" borderId="43" xfId="0" applyNumberFormat="1" applyFont="1" applyFill="1" applyBorder="1" applyAlignment="1" applyProtection="1">
      <alignment horizontal="center" vertical="center"/>
    </xf>
    <xf numFmtId="2" fontId="14" fillId="7" borderId="98" xfId="0" applyNumberFormat="1" applyFont="1" applyFill="1" applyBorder="1" applyAlignment="1" applyProtection="1">
      <alignment horizontal="center" vertical="center" wrapText="1"/>
    </xf>
    <xf numFmtId="2" fontId="14" fillId="7" borderId="99" xfId="0" applyNumberFormat="1" applyFont="1" applyFill="1" applyBorder="1" applyAlignment="1" applyProtection="1">
      <alignment horizontal="center" vertical="center" wrapText="1"/>
    </xf>
    <xf numFmtId="0" fontId="4" fillId="7" borderId="58" xfId="0" applyFont="1" applyFill="1" applyBorder="1" applyAlignment="1" applyProtection="1">
      <alignment horizontal="left" vertical="top" wrapText="1"/>
    </xf>
    <xf numFmtId="0" fontId="4" fillId="7" borderId="16" xfId="0" applyFont="1" applyFill="1" applyBorder="1" applyAlignment="1" applyProtection="1">
      <alignment horizontal="left" vertical="top" wrapText="1"/>
    </xf>
    <xf numFmtId="0" fontId="4" fillId="7" borderId="17" xfId="0" applyFont="1" applyFill="1" applyBorder="1" applyAlignment="1" applyProtection="1">
      <alignment horizontal="left" vertical="top" wrapText="1"/>
    </xf>
    <xf numFmtId="2" fontId="14" fillId="7" borderId="24" xfId="0" applyNumberFormat="1" applyFont="1" applyFill="1" applyBorder="1" applyAlignment="1" applyProtection="1">
      <alignment horizontal="center" vertical="center" wrapText="1"/>
    </xf>
    <xf numFmtId="2" fontId="4" fillId="7" borderId="25" xfId="0" applyNumberFormat="1" applyFont="1" applyFill="1" applyBorder="1" applyAlignment="1" applyProtection="1">
      <alignment horizontal="center" vertical="center" wrapText="1"/>
    </xf>
    <xf numFmtId="0" fontId="14" fillId="9" borderId="114" xfId="0" applyFont="1" applyFill="1" applyBorder="1" applyAlignment="1" applyProtection="1">
      <alignment horizontal="center" vertical="center" wrapText="1"/>
      <protection locked="0"/>
    </xf>
    <xf numFmtId="0" fontId="14" fillId="9" borderId="136" xfId="0" applyFont="1" applyFill="1" applyBorder="1" applyAlignment="1" applyProtection="1">
      <alignment horizontal="center" vertical="center" wrapText="1"/>
      <protection locked="0"/>
    </xf>
    <xf numFmtId="0" fontId="4" fillId="7" borderId="99" xfId="0" applyFont="1" applyFill="1" applyBorder="1" applyAlignment="1" applyProtection="1">
      <alignment horizontal="left" vertical="top" wrapText="1"/>
    </xf>
    <xf numFmtId="2" fontId="4" fillId="7" borderId="99" xfId="0" applyNumberFormat="1" applyFont="1" applyFill="1" applyBorder="1" applyAlignment="1" applyProtection="1">
      <alignment horizontal="center" vertical="center" wrapText="1"/>
    </xf>
    <xf numFmtId="2" fontId="2" fillId="10" borderId="14" xfId="0" applyNumberFormat="1" applyFont="1" applyFill="1" applyBorder="1" applyAlignment="1" applyProtection="1">
      <alignment horizontal="center" vertical="center" wrapText="1"/>
    </xf>
    <xf numFmtId="2" fontId="2" fillId="10" borderId="41" xfId="0" applyNumberFormat="1" applyFont="1" applyFill="1" applyBorder="1" applyAlignment="1" applyProtection="1">
      <alignment horizontal="center" vertical="center" wrapText="1"/>
    </xf>
    <xf numFmtId="2" fontId="2" fillId="10" borderId="19" xfId="0" applyNumberFormat="1" applyFont="1" applyFill="1" applyBorder="1" applyAlignment="1" applyProtection="1">
      <alignment horizontal="center" vertical="center" wrapText="1"/>
    </xf>
    <xf numFmtId="2" fontId="2" fillId="10" borderId="20" xfId="0" applyNumberFormat="1" applyFont="1" applyFill="1" applyBorder="1" applyAlignment="1" applyProtection="1">
      <alignment horizontal="center" vertical="center" wrapText="1"/>
    </xf>
    <xf numFmtId="2" fontId="2" fillId="10" borderId="21" xfId="0" applyNumberFormat="1" applyFont="1" applyFill="1" applyBorder="1" applyAlignment="1" applyProtection="1">
      <alignment horizontal="center" vertical="center" wrapText="1"/>
    </xf>
    <xf numFmtId="2" fontId="2" fillId="10" borderId="54" xfId="0" applyNumberFormat="1" applyFont="1" applyFill="1" applyBorder="1" applyAlignment="1" applyProtection="1">
      <alignment horizontal="center" vertical="center" wrapText="1"/>
    </xf>
    <xf numFmtId="2" fontId="2" fillId="10" borderId="33" xfId="0" applyNumberFormat="1" applyFont="1" applyFill="1" applyBorder="1" applyAlignment="1" applyProtection="1">
      <alignment horizontal="center" vertical="center" wrapText="1"/>
    </xf>
    <xf numFmtId="2" fontId="2" fillId="10" borderId="51" xfId="0" applyNumberFormat="1" applyFont="1" applyFill="1" applyBorder="1" applyAlignment="1" applyProtection="1">
      <alignment horizontal="center" vertical="center" wrapText="1"/>
    </xf>
    <xf numFmtId="2" fontId="2" fillId="10" borderId="19" xfId="0" applyNumberFormat="1" applyFont="1" applyFill="1" applyBorder="1" applyAlignment="1" applyProtection="1">
      <alignment horizontal="center" vertical="center"/>
    </xf>
    <xf numFmtId="2" fontId="2" fillId="10" borderId="20" xfId="0" applyNumberFormat="1" applyFont="1" applyFill="1" applyBorder="1" applyAlignment="1" applyProtection="1">
      <alignment horizontal="center" vertical="center"/>
    </xf>
    <xf numFmtId="2" fontId="2" fillId="10" borderId="21" xfId="0" applyNumberFormat="1" applyFont="1" applyFill="1" applyBorder="1" applyAlignment="1" applyProtection="1">
      <alignment horizontal="center" vertical="center"/>
    </xf>
    <xf numFmtId="2" fontId="2" fillId="10" borderId="54" xfId="0" applyNumberFormat="1" applyFont="1" applyFill="1" applyBorder="1" applyAlignment="1" applyProtection="1">
      <alignment horizontal="center" vertical="center"/>
    </xf>
    <xf numFmtId="2" fontId="2" fillId="10" borderId="33" xfId="0" applyNumberFormat="1" applyFont="1" applyFill="1" applyBorder="1" applyAlignment="1" applyProtection="1">
      <alignment horizontal="center" vertical="center"/>
    </xf>
    <xf numFmtId="2" fontId="2" fillId="10" borderId="51" xfId="0" applyNumberFormat="1" applyFont="1" applyFill="1" applyBorder="1" applyAlignment="1" applyProtection="1">
      <alignment horizontal="center" vertical="center"/>
    </xf>
    <xf numFmtId="0" fontId="32" fillId="0" borderId="110" xfId="0" applyFont="1" applyFill="1" applyBorder="1" applyAlignment="1" applyProtection="1">
      <alignment horizontal="left" vertical="top"/>
    </xf>
    <xf numFmtId="0" fontId="12" fillId="0" borderId="107" xfId="0" applyFont="1" applyFill="1" applyBorder="1" applyAlignment="1" applyProtection="1">
      <alignment horizontal="left" vertical="top"/>
    </xf>
    <xf numFmtId="0" fontId="12" fillId="0" borderId="109" xfId="0" applyFont="1" applyFill="1" applyBorder="1" applyAlignment="1" applyProtection="1">
      <alignment horizontal="left" vertical="top"/>
    </xf>
    <xf numFmtId="0" fontId="25" fillId="6" borderId="15" xfId="0" applyFont="1" applyFill="1" applyBorder="1" applyAlignment="1" applyProtection="1">
      <alignment horizontal="left" vertical="center" wrapText="1"/>
    </xf>
    <xf numFmtId="0" fontId="12" fillId="6" borderId="16" xfId="0" applyFont="1" applyFill="1" applyBorder="1" applyAlignment="1" applyProtection="1">
      <alignment horizontal="left" vertical="center" wrapText="1"/>
    </xf>
    <xf numFmtId="0" fontId="12" fillId="6" borderId="28" xfId="0" applyFont="1" applyFill="1" applyBorder="1" applyAlignment="1" applyProtection="1">
      <alignment horizontal="left" vertical="center" wrapText="1"/>
    </xf>
    <xf numFmtId="0" fontId="12" fillId="6" borderId="26" xfId="0" applyFont="1" applyFill="1" applyBorder="1" applyAlignment="1" applyProtection="1">
      <alignment horizontal="left" vertical="center" wrapText="1"/>
    </xf>
    <xf numFmtId="0" fontId="1" fillId="9" borderId="27" xfId="0" applyFont="1" applyFill="1" applyBorder="1" applyAlignment="1" applyProtection="1">
      <alignment horizontal="left" vertical="center" wrapText="1"/>
      <protection locked="0"/>
    </xf>
    <xf numFmtId="0" fontId="0" fillId="9" borderId="28" xfId="0" applyFill="1" applyBorder="1" applyAlignment="1" applyProtection="1">
      <alignment horizontal="left" vertical="center" wrapText="1"/>
      <protection locked="0"/>
    </xf>
    <xf numFmtId="0" fontId="0" fillId="9" borderId="26" xfId="0" applyFill="1" applyBorder="1" applyAlignment="1" applyProtection="1">
      <alignment horizontal="left" vertical="center" wrapText="1"/>
      <protection locked="0"/>
    </xf>
    <xf numFmtId="0" fontId="25" fillId="6" borderId="27" xfId="0" applyFont="1" applyFill="1" applyBorder="1" applyAlignment="1" applyProtection="1">
      <alignment horizontal="left" vertical="center" wrapText="1"/>
    </xf>
    <xf numFmtId="0" fontId="25" fillId="6" borderId="28" xfId="0" applyFont="1" applyFill="1" applyBorder="1" applyAlignment="1" applyProtection="1">
      <alignment horizontal="left" vertical="center" wrapText="1"/>
    </xf>
    <xf numFmtId="0" fontId="14" fillId="9" borderId="27" xfId="0" applyFont="1" applyFill="1" applyBorder="1" applyAlignment="1" applyProtection="1">
      <alignment horizontal="center" vertical="center" wrapText="1"/>
      <protection locked="0"/>
    </xf>
    <xf numFmtId="0" fontId="14" fillId="9" borderId="26" xfId="0" applyFont="1" applyFill="1" applyBorder="1" applyAlignment="1" applyProtection="1">
      <alignment horizontal="center" vertical="center" wrapText="1"/>
      <protection locked="0"/>
    </xf>
    <xf numFmtId="0" fontId="1" fillId="9" borderId="15" xfId="0" applyFont="1" applyFill="1" applyBorder="1" applyAlignment="1" applyProtection="1">
      <alignment horizontal="left" vertical="center" wrapText="1"/>
      <protection locked="0"/>
    </xf>
    <xf numFmtId="0" fontId="0" fillId="9" borderId="16" xfId="0" applyFill="1" applyBorder="1" applyAlignment="1" applyProtection="1">
      <alignment horizontal="left" vertical="center" wrapText="1"/>
      <protection locked="0"/>
    </xf>
    <xf numFmtId="0" fontId="0" fillId="9" borderId="17" xfId="0" applyFill="1" applyBorder="1" applyAlignment="1" applyProtection="1">
      <alignment horizontal="left" vertical="center" wrapText="1"/>
      <protection locked="0"/>
    </xf>
    <xf numFmtId="0" fontId="8" fillId="5" borderId="73" xfId="0" applyFont="1" applyFill="1" applyBorder="1" applyAlignment="1" applyProtection="1">
      <alignment horizontal="left" vertical="top" wrapText="1"/>
    </xf>
    <xf numFmtId="0" fontId="40" fillId="5" borderId="73" xfId="0" applyFont="1" applyFill="1" applyBorder="1" applyAlignment="1" applyProtection="1">
      <alignment horizontal="left" vertical="top"/>
    </xf>
    <xf numFmtId="0" fontId="40" fillId="5" borderId="74" xfId="0" applyFont="1" applyFill="1" applyBorder="1" applyAlignment="1" applyProtection="1">
      <alignment horizontal="left" vertical="top"/>
    </xf>
    <xf numFmtId="0" fontId="40" fillId="5" borderId="99" xfId="0" applyFont="1" applyFill="1" applyBorder="1" applyAlignment="1" applyProtection="1">
      <alignment horizontal="left" vertical="top"/>
    </xf>
    <xf numFmtId="0" fontId="40" fillId="5" borderId="100" xfId="0" applyFont="1" applyFill="1" applyBorder="1" applyAlignment="1" applyProtection="1">
      <alignment horizontal="left" vertical="top"/>
    </xf>
    <xf numFmtId="2" fontId="36" fillId="8" borderId="75" xfId="0" applyNumberFormat="1" applyFont="1" applyFill="1" applyBorder="1" applyAlignment="1" applyProtection="1">
      <alignment horizontal="center" vertical="center"/>
    </xf>
    <xf numFmtId="0" fontId="44" fillId="0" borderId="73" xfId="0" applyFont="1" applyFill="1" applyBorder="1" applyAlignment="1" applyProtection="1">
      <alignment horizontal="center" vertical="top"/>
    </xf>
    <xf numFmtId="0" fontId="44" fillId="0" borderId="98" xfId="0" applyFont="1" applyFill="1" applyBorder="1" applyAlignment="1" applyProtection="1">
      <alignment horizontal="center" vertical="top"/>
    </xf>
    <xf numFmtId="0" fontId="44" fillId="0" borderId="99" xfId="0" applyFont="1" applyFill="1" applyBorder="1" applyAlignment="1" applyProtection="1">
      <alignment horizontal="center" vertical="top"/>
    </xf>
    <xf numFmtId="0" fontId="1" fillId="9" borderId="36" xfId="0" applyFont="1" applyFill="1" applyBorder="1" applyAlignment="1" applyProtection="1">
      <alignment horizontal="left" vertical="center" wrapText="1"/>
      <protection locked="0"/>
    </xf>
    <xf numFmtId="0" fontId="0" fillId="9" borderId="35" xfId="0" applyFill="1" applyBorder="1" applyAlignment="1" applyProtection="1">
      <alignment horizontal="left" vertical="center" wrapText="1"/>
      <protection locked="0"/>
    </xf>
    <xf numFmtId="0" fontId="14" fillId="11" borderId="75" xfId="0" applyFont="1" applyFill="1" applyBorder="1" applyAlignment="1" applyProtection="1">
      <alignment horizontal="center" vertical="center" wrapText="1"/>
    </xf>
    <xf numFmtId="0" fontId="14" fillId="11" borderId="73" xfId="0" applyFont="1" applyFill="1" applyBorder="1" applyAlignment="1" applyProtection="1">
      <alignment horizontal="center" vertical="center" wrapText="1"/>
    </xf>
    <xf numFmtId="0" fontId="14" fillId="11" borderId="98" xfId="0" applyFont="1" applyFill="1" applyBorder="1" applyAlignment="1" applyProtection="1">
      <alignment horizontal="center" vertical="center" wrapText="1"/>
    </xf>
    <xf numFmtId="0" fontId="14" fillId="11" borderId="99" xfId="0" applyFont="1" applyFill="1" applyBorder="1" applyAlignment="1" applyProtection="1">
      <alignment horizontal="center" vertical="center" wrapText="1"/>
    </xf>
    <xf numFmtId="0" fontId="14" fillId="11" borderId="100" xfId="0" applyFont="1" applyFill="1" applyBorder="1" applyAlignment="1" applyProtection="1">
      <alignment horizontal="center" vertical="center" wrapText="1"/>
    </xf>
    <xf numFmtId="0" fontId="2" fillId="0" borderId="19" xfId="0" applyFont="1" applyFill="1" applyBorder="1" applyAlignment="1" applyProtection="1">
      <alignment horizontal="left" vertical="center" wrapText="1"/>
    </xf>
    <xf numFmtId="0" fontId="0" fillId="0" borderId="20" xfId="0" applyFill="1" applyBorder="1" applyAlignment="1" applyProtection="1">
      <alignment horizontal="left" vertical="center"/>
    </xf>
    <xf numFmtId="0" fontId="0" fillId="0" borderId="21" xfId="0" applyFill="1" applyBorder="1" applyAlignment="1" applyProtection="1">
      <alignment horizontal="left" vertical="center"/>
    </xf>
    <xf numFmtId="0" fontId="5" fillId="4" borderId="110" xfId="0" applyFont="1" applyFill="1" applyBorder="1" applyAlignment="1" applyProtection="1">
      <alignment horizontal="center" vertical="center" wrapText="1"/>
    </xf>
    <xf numFmtId="0" fontId="5" fillId="4" borderId="109" xfId="0" applyFont="1" applyFill="1" applyBorder="1" applyAlignment="1" applyProtection="1">
      <alignment horizontal="center" vertical="center" wrapText="1"/>
    </xf>
    <xf numFmtId="0" fontId="25" fillId="6" borderId="28" xfId="0" applyFont="1" applyFill="1" applyBorder="1" applyAlignment="1" applyProtection="1">
      <alignment horizontal="right" vertical="center" wrapText="1"/>
    </xf>
    <xf numFmtId="0" fontId="14" fillId="9" borderId="27" xfId="0" applyFont="1" applyFill="1" applyBorder="1" applyAlignment="1" applyProtection="1">
      <alignment horizontal="center" vertical="center"/>
      <protection locked="0"/>
    </xf>
    <xf numFmtId="0" fontId="14" fillId="9" borderId="28" xfId="0" applyFont="1" applyFill="1" applyBorder="1" applyAlignment="1" applyProtection="1">
      <alignment horizontal="center" vertical="center"/>
      <protection locked="0"/>
    </xf>
    <xf numFmtId="0" fontId="14" fillId="9" borderId="26" xfId="0" applyFont="1" applyFill="1" applyBorder="1" applyAlignment="1" applyProtection="1">
      <alignment horizontal="center" vertical="center"/>
      <protection locked="0"/>
    </xf>
    <xf numFmtId="0" fontId="12" fillId="6" borderId="65" xfId="0" applyFont="1" applyFill="1" applyBorder="1" applyAlignment="1" applyProtection="1">
      <alignment horizontal="left" vertical="center" wrapText="1"/>
    </xf>
    <xf numFmtId="0" fontId="0" fillId="0" borderId="19" xfId="0" applyFill="1" applyBorder="1" applyAlignment="1" applyProtection="1">
      <alignment horizontal="left" vertical="top"/>
    </xf>
    <xf numFmtId="0" fontId="0" fillId="0" borderId="20" xfId="0" applyFill="1" applyBorder="1" applyAlignment="1" applyProtection="1">
      <alignment horizontal="left" vertical="top"/>
    </xf>
    <xf numFmtId="0" fontId="0" fillId="0" borderId="21" xfId="0" applyFill="1" applyBorder="1" applyAlignment="1" applyProtection="1">
      <alignment horizontal="left" vertical="top"/>
    </xf>
    <xf numFmtId="0" fontId="14" fillId="5" borderId="110" xfId="0" applyFont="1" applyFill="1" applyBorder="1" applyAlignment="1" applyProtection="1">
      <alignment horizontal="left" vertical="center"/>
    </xf>
    <xf numFmtId="0" fontId="0" fillId="5" borderId="109" xfId="0" applyFill="1" applyBorder="1" applyAlignment="1" applyProtection="1">
      <alignment horizontal="left" vertical="center"/>
    </xf>
    <xf numFmtId="0" fontId="1" fillId="9" borderId="19" xfId="0" applyFont="1" applyFill="1" applyBorder="1" applyAlignment="1" applyProtection="1">
      <alignment horizontal="left" vertical="center" wrapText="1"/>
      <protection locked="0"/>
    </xf>
    <xf numFmtId="0" fontId="0" fillId="9" borderId="20"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0" fontId="5" fillId="4" borderId="111" xfId="0" applyFont="1" applyFill="1" applyBorder="1" applyAlignment="1" applyProtection="1">
      <alignment horizontal="center" vertical="center" wrapText="1"/>
    </xf>
    <xf numFmtId="0" fontId="5" fillId="7" borderId="112" xfId="0" applyFont="1" applyFill="1" applyBorder="1" applyAlignment="1" applyProtection="1">
      <alignment horizontal="center" vertical="center" wrapText="1"/>
    </xf>
    <xf numFmtId="0" fontId="1" fillId="9" borderId="161" xfId="0" applyFont="1" applyFill="1" applyBorder="1" applyAlignment="1" applyProtection="1">
      <alignment horizontal="left" vertical="center" wrapText="1"/>
      <protection locked="0"/>
    </xf>
    <xf numFmtId="0" fontId="0" fillId="9" borderId="7" xfId="0" applyFill="1" applyBorder="1" applyAlignment="1" applyProtection="1">
      <alignment horizontal="left" vertical="center" wrapText="1"/>
      <protection locked="0"/>
    </xf>
    <xf numFmtId="0" fontId="1" fillId="9" borderId="7" xfId="0" applyFont="1" applyFill="1" applyBorder="1" applyAlignment="1" applyProtection="1">
      <alignment horizontal="left" vertical="center" wrapText="1"/>
      <protection locked="0"/>
    </xf>
    <xf numFmtId="0" fontId="0" fillId="9" borderId="40" xfId="0" applyFill="1" applyBorder="1" applyAlignment="1" applyProtection="1">
      <alignment horizontal="left" vertical="center" wrapText="1"/>
      <protection locked="0"/>
    </xf>
    <xf numFmtId="0" fontId="25" fillId="6" borderId="19" xfId="0" applyFont="1" applyFill="1" applyBorder="1" applyAlignment="1" applyProtection="1">
      <alignment horizontal="left" vertical="center" wrapText="1"/>
    </xf>
    <xf numFmtId="0" fontId="12" fillId="6" borderId="20" xfId="0" applyFont="1" applyFill="1" applyBorder="1" applyAlignment="1" applyProtection="1">
      <alignment horizontal="left" vertical="center" wrapText="1"/>
    </xf>
    <xf numFmtId="0" fontId="12" fillId="6" borderId="21" xfId="0" applyFont="1" applyFill="1" applyBorder="1" applyAlignment="1" applyProtection="1">
      <alignment horizontal="left" vertical="center" wrapText="1"/>
    </xf>
    <xf numFmtId="0" fontId="25" fillId="0" borderId="27" xfId="0" applyFont="1" applyFill="1" applyBorder="1" applyAlignment="1" applyProtection="1">
      <alignment horizontal="center" vertical="center" wrapText="1"/>
    </xf>
    <xf numFmtId="0" fontId="25" fillId="0" borderId="28" xfId="0" applyFont="1" applyFill="1" applyBorder="1" applyAlignment="1" applyProtection="1">
      <alignment horizontal="center" vertical="center" wrapText="1"/>
    </xf>
    <xf numFmtId="0" fontId="1" fillId="9" borderId="35" xfId="0" applyFont="1" applyFill="1" applyBorder="1" applyAlignment="1" applyProtection="1">
      <alignment horizontal="left" vertical="center" wrapText="1"/>
      <protection locked="0"/>
    </xf>
    <xf numFmtId="0" fontId="0" fillId="9" borderId="37" xfId="0" applyFill="1" applyBorder="1" applyAlignment="1" applyProtection="1">
      <alignment horizontal="left" vertical="center" wrapText="1"/>
      <protection locked="0"/>
    </xf>
    <xf numFmtId="0" fontId="12" fillId="6" borderId="17" xfId="0" applyFont="1" applyFill="1" applyBorder="1" applyAlignment="1" applyProtection="1">
      <alignment horizontal="left" vertical="center" wrapText="1"/>
    </xf>
    <xf numFmtId="2" fontId="14" fillId="8" borderId="92" xfId="0" applyNumberFormat="1" applyFont="1" applyFill="1" applyBorder="1" applyAlignment="1" applyProtection="1">
      <alignment horizontal="center" vertical="center"/>
    </xf>
    <xf numFmtId="0" fontId="0" fillId="0" borderId="93" xfId="0" applyFill="1" applyBorder="1" applyAlignment="1" applyProtection="1">
      <alignment horizontal="center" vertical="top"/>
    </xf>
    <xf numFmtId="0" fontId="0" fillId="0" borderId="89" xfId="0" applyFill="1" applyBorder="1" applyAlignment="1" applyProtection="1">
      <alignment horizontal="center" vertical="top"/>
    </xf>
    <xf numFmtId="0" fontId="0" fillId="0" borderId="98" xfId="0" applyFill="1" applyBorder="1" applyAlignment="1" applyProtection="1">
      <alignment horizontal="center" vertical="top"/>
    </xf>
    <xf numFmtId="0" fontId="0" fillId="0" borderId="99" xfId="0" applyFill="1" applyBorder="1" applyAlignment="1" applyProtection="1">
      <alignment horizontal="center" vertical="top"/>
    </xf>
    <xf numFmtId="0" fontId="0" fillId="0" borderId="100" xfId="0" applyFill="1" applyBorder="1" applyAlignment="1" applyProtection="1">
      <alignment horizontal="center" vertical="top"/>
    </xf>
    <xf numFmtId="0" fontId="5" fillId="8" borderId="111" xfId="0" applyFont="1" applyFill="1" applyBorder="1" applyAlignment="1" applyProtection="1">
      <alignment horizontal="center" vertical="center" wrapText="1"/>
    </xf>
    <xf numFmtId="0" fontId="4" fillId="7" borderId="107" xfId="0" applyFont="1" applyFill="1" applyBorder="1" applyAlignment="1" applyProtection="1">
      <alignment horizontal="center" vertical="center" wrapText="1"/>
    </xf>
    <xf numFmtId="0" fontId="4" fillId="7" borderId="111" xfId="0" applyFont="1" applyFill="1" applyBorder="1" applyAlignment="1" applyProtection="1">
      <alignment horizontal="center" vertical="center" wrapText="1"/>
    </xf>
    <xf numFmtId="2" fontId="14" fillId="7" borderId="92" xfId="0" applyNumberFormat="1" applyFont="1" applyFill="1" applyBorder="1" applyAlignment="1" applyProtection="1">
      <alignment horizontal="center" vertical="center" wrapText="1"/>
    </xf>
    <xf numFmtId="0" fontId="0" fillId="7" borderId="93" xfId="0" applyFill="1" applyBorder="1" applyAlignment="1" applyProtection="1">
      <alignment horizontal="center" vertical="center" wrapText="1"/>
    </xf>
    <xf numFmtId="0" fontId="0" fillId="7" borderId="0" xfId="0" applyFill="1" applyBorder="1" applyAlignment="1" applyProtection="1">
      <alignment horizontal="center" vertical="center" wrapText="1"/>
    </xf>
    <xf numFmtId="0" fontId="0" fillId="7" borderId="98" xfId="0" applyFill="1" applyBorder="1" applyAlignment="1" applyProtection="1">
      <alignment horizontal="center" vertical="center" wrapText="1"/>
    </xf>
    <xf numFmtId="0" fontId="0" fillId="7" borderId="99" xfId="0" applyFill="1" applyBorder="1" applyAlignment="1" applyProtection="1">
      <alignment horizontal="center" vertical="center" wrapText="1"/>
    </xf>
    <xf numFmtId="0" fontId="8" fillId="7" borderId="116" xfId="0" applyFont="1" applyFill="1" applyBorder="1" applyAlignment="1" applyProtection="1">
      <alignment horizontal="left" vertical="center" wrapText="1"/>
    </xf>
    <xf numFmtId="0" fontId="8" fillId="7" borderId="86" xfId="0" applyFont="1" applyFill="1" applyBorder="1" applyAlignment="1" applyProtection="1">
      <alignment horizontal="left" vertical="center" wrapText="1"/>
    </xf>
    <xf numFmtId="0" fontId="8" fillId="7" borderId="17" xfId="0" applyFont="1" applyFill="1" applyBorder="1" applyAlignment="1" applyProtection="1">
      <alignment horizontal="left" vertical="center" wrapText="1"/>
    </xf>
    <xf numFmtId="0" fontId="8" fillId="7" borderId="14" xfId="0" applyFont="1" applyFill="1" applyBorder="1" applyAlignment="1" applyProtection="1">
      <alignment horizontal="left" vertical="center" wrapText="1"/>
    </xf>
    <xf numFmtId="0" fontId="61" fillId="5" borderId="88" xfId="0" applyFont="1" applyFill="1" applyBorder="1" applyAlignment="1" applyProtection="1">
      <alignment horizontal="left" vertical="center"/>
    </xf>
    <xf numFmtId="0" fontId="61" fillId="5" borderId="104" xfId="0" applyFont="1" applyFill="1" applyBorder="1" applyAlignment="1" applyProtection="1">
      <alignment horizontal="left" vertical="center"/>
    </xf>
    <xf numFmtId="0" fontId="61" fillId="5" borderId="105" xfId="0" applyFont="1" applyFill="1" applyBorder="1" applyAlignment="1" applyProtection="1">
      <alignment horizontal="left" vertical="center"/>
    </xf>
    <xf numFmtId="2" fontId="14" fillId="10" borderId="89" xfId="0" applyNumberFormat="1" applyFont="1" applyFill="1" applyBorder="1" applyAlignment="1" applyProtection="1">
      <alignment horizontal="center" vertical="center"/>
    </xf>
    <xf numFmtId="2" fontId="14" fillId="7" borderId="84" xfId="0" applyNumberFormat="1" applyFont="1" applyFill="1" applyBorder="1" applyAlignment="1" applyProtection="1">
      <alignment horizontal="center" vertical="center" wrapText="1"/>
    </xf>
    <xf numFmtId="0" fontId="0" fillId="7" borderId="88" xfId="0" applyFill="1" applyBorder="1" applyAlignment="1" applyProtection="1">
      <alignment horizontal="left" vertical="top" wrapText="1"/>
    </xf>
    <xf numFmtId="0" fontId="8" fillId="5" borderId="102" xfId="0" applyFont="1" applyFill="1" applyBorder="1" applyAlignment="1" applyProtection="1">
      <alignment horizontal="left" vertical="top" wrapText="1"/>
    </xf>
    <xf numFmtId="0" fontId="8" fillId="5" borderId="99" xfId="0" applyFont="1" applyFill="1" applyBorder="1" applyAlignment="1" applyProtection="1">
      <alignment horizontal="left" vertical="top" wrapText="1"/>
    </xf>
    <xf numFmtId="0" fontId="8" fillId="5" borderId="100" xfId="0" applyFont="1" applyFill="1" applyBorder="1" applyAlignment="1" applyProtection="1">
      <alignment horizontal="left" vertical="top" wrapText="1"/>
    </xf>
    <xf numFmtId="0" fontId="3" fillId="8" borderId="42" xfId="0" applyFont="1" applyFill="1" applyBorder="1" applyAlignment="1" applyProtection="1">
      <alignment horizontal="center" vertical="top" wrapText="1"/>
    </xf>
    <xf numFmtId="0" fontId="40" fillId="0" borderId="42" xfId="0" applyFont="1" applyFill="1" applyBorder="1" applyAlignment="1" applyProtection="1">
      <alignment horizontal="center" vertical="top" wrapText="1"/>
    </xf>
    <xf numFmtId="0" fontId="40" fillId="0" borderId="42" xfId="0" applyFont="1" applyFill="1" applyBorder="1" applyAlignment="1" applyProtection="1">
      <alignment horizontal="left" vertical="top" wrapText="1"/>
    </xf>
    <xf numFmtId="0" fontId="40" fillId="0" borderId="14" xfId="0" applyFont="1" applyFill="1" applyBorder="1" applyAlignment="1" applyProtection="1">
      <alignment horizontal="center" vertical="top" wrapText="1"/>
    </xf>
    <xf numFmtId="0" fontId="40" fillId="0" borderId="14" xfId="0" applyFont="1" applyFill="1" applyBorder="1" applyAlignment="1" applyProtection="1">
      <alignment horizontal="left" vertical="top" wrapText="1"/>
    </xf>
    <xf numFmtId="0" fontId="3" fillId="8" borderId="42" xfId="0" applyFont="1" applyFill="1" applyBorder="1" applyAlignment="1" applyProtection="1">
      <alignment horizontal="center" vertical="center" wrapText="1"/>
    </xf>
    <xf numFmtId="0" fontId="40" fillId="8" borderId="42" xfId="0" applyFont="1" applyFill="1" applyBorder="1" applyAlignment="1" applyProtection="1">
      <alignment horizontal="center" vertical="center" wrapText="1"/>
    </xf>
    <xf numFmtId="0" fontId="40" fillId="8" borderId="14" xfId="0" applyFont="1" applyFill="1" applyBorder="1" applyAlignment="1" applyProtection="1">
      <alignment horizontal="center" vertical="center" wrapText="1"/>
    </xf>
    <xf numFmtId="0" fontId="2" fillId="8" borderId="55" xfId="0" applyFont="1" applyFill="1" applyBorder="1" applyAlignment="1" applyProtection="1">
      <alignment horizontal="center" vertical="center"/>
    </xf>
    <xf numFmtId="0" fontId="2" fillId="8" borderId="11" xfId="0" applyFont="1" applyFill="1" applyBorder="1" applyAlignment="1" applyProtection="1">
      <alignment horizontal="center" vertical="center"/>
    </xf>
    <xf numFmtId="0" fontId="2" fillId="8" borderId="50" xfId="0" applyFont="1" applyFill="1" applyBorder="1" applyAlignment="1" applyProtection="1">
      <alignment horizontal="center" vertical="center"/>
    </xf>
    <xf numFmtId="0" fontId="2" fillId="8" borderId="22" xfId="0" applyFont="1" applyFill="1" applyBorder="1" applyAlignment="1" applyProtection="1">
      <alignment horizontal="center" vertical="center"/>
    </xf>
    <xf numFmtId="0" fontId="2" fillId="8" borderId="0" xfId="0" applyFont="1" applyFill="1" applyBorder="1" applyAlignment="1" applyProtection="1">
      <alignment horizontal="center" vertical="center"/>
    </xf>
    <xf numFmtId="0" fontId="2" fillId="8" borderId="23" xfId="0" applyFont="1" applyFill="1" applyBorder="1" applyAlignment="1" applyProtection="1">
      <alignment horizontal="center" vertical="center"/>
    </xf>
    <xf numFmtId="0" fontId="2" fillId="8" borderId="54" xfId="0" applyFont="1" applyFill="1" applyBorder="1" applyAlignment="1" applyProtection="1">
      <alignment horizontal="center" vertical="center"/>
    </xf>
    <xf numFmtId="0" fontId="63" fillId="0" borderId="88" xfId="0" applyFont="1" applyFill="1" applyBorder="1" applyAlignment="1" applyProtection="1">
      <alignment horizontal="left" vertical="top" wrapText="1"/>
    </xf>
    <xf numFmtId="0" fontId="61" fillId="0" borderId="104" xfId="0" applyFont="1" applyFill="1" applyBorder="1" applyAlignment="1" applyProtection="1">
      <alignment horizontal="left" vertical="top"/>
    </xf>
    <xf numFmtId="0" fontId="61" fillId="0" borderId="105" xfId="0" applyFont="1" applyFill="1" applyBorder="1" applyAlignment="1" applyProtection="1">
      <alignment horizontal="left" vertical="top"/>
    </xf>
    <xf numFmtId="2" fontId="14" fillId="7" borderId="93" xfId="0" applyNumberFormat="1" applyFont="1" applyFill="1" applyBorder="1" applyAlignment="1" applyProtection="1">
      <alignment horizontal="center" vertical="center" wrapText="1"/>
    </xf>
    <xf numFmtId="2" fontId="14" fillId="7" borderId="97" xfId="0" applyNumberFormat="1" applyFont="1" applyFill="1" applyBorder="1" applyAlignment="1" applyProtection="1">
      <alignment horizontal="center" vertical="center" wrapText="1"/>
    </xf>
    <xf numFmtId="2" fontId="14" fillId="7" borderId="106" xfId="0" applyNumberFormat="1" applyFont="1" applyFill="1" applyBorder="1" applyAlignment="1" applyProtection="1">
      <alignment horizontal="center" vertical="center" wrapText="1"/>
    </xf>
    <xf numFmtId="0" fontId="3" fillId="8" borderId="55" xfId="0" applyFont="1" applyFill="1" applyBorder="1" applyAlignment="1" applyProtection="1">
      <alignment horizontal="center" vertical="top" wrapText="1"/>
    </xf>
    <xf numFmtId="0" fontId="3" fillId="8" borderId="11" xfId="0" applyFont="1" applyFill="1" applyBorder="1" applyAlignment="1" applyProtection="1">
      <alignment horizontal="center" vertical="top" wrapText="1"/>
    </xf>
    <xf numFmtId="0" fontId="40" fillId="0" borderId="11" xfId="0" applyFont="1" applyFill="1" applyBorder="1" applyAlignment="1" applyProtection="1">
      <alignment horizontal="center" vertical="top" wrapText="1"/>
    </xf>
    <xf numFmtId="0" fontId="40" fillId="0" borderId="50" xfId="0" applyFont="1" applyFill="1" applyBorder="1" applyAlignment="1" applyProtection="1">
      <alignment horizontal="center" vertical="top" wrapText="1"/>
    </xf>
    <xf numFmtId="0" fontId="40" fillId="0" borderId="27" xfId="0" applyFont="1" applyFill="1" applyBorder="1" applyAlignment="1" applyProtection="1">
      <alignment horizontal="center" vertical="top" wrapText="1"/>
    </xf>
    <xf numFmtId="0" fontId="40" fillId="0" borderId="28" xfId="0" applyFont="1" applyFill="1" applyBorder="1" applyAlignment="1" applyProtection="1">
      <alignment horizontal="center" vertical="top" wrapText="1"/>
    </xf>
    <xf numFmtId="0" fontId="40" fillId="0" borderId="26" xfId="0" applyFont="1" applyFill="1" applyBorder="1" applyAlignment="1" applyProtection="1">
      <alignment horizontal="center" vertical="top" wrapText="1"/>
    </xf>
    <xf numFmtId="2" fontId="14" fillId="9" borderId="29" xfId="0" applyNumberFormat="1" applyFont="1" applyFill="1" applyBorder="1" applyAlignment="1" applyProtection="1">
      <alignment horizontal="center" vertical="center"/>
      <protection locked="0"/>
    </xf>
    <xf numFmtId="0" fontId="8" fillId="5" borderId="137" xfId="0" applyFont="1" applyFill="1" applyBorder="1" applyAlignment="1" applyProtection="1">
      <alignment horizontal="left" vertical="center" wrapText="1"/>
    </xf>
    <xf numFmtId="0" fontId="15" fillId="5" borderId="132" xfId="0" applyFont="1" applyFill="1" applyBorder="1" applyAlignment="1" applyProtection="1">
      <alignment horizontal="left" vertical="center" wrapText="1"/>
    </xf>
    <xf numFmtId="0" fontId="15" fillId="5" borderId="133" xfId="0" applyFont="1" applyFill="1" applyBorder="1" applyAlignment="1" applyProtection="1">
      <alignment horizontal="left" vertical="center" wrapText="1"/>
    </xf>
    <xf numFmtId="2" fontId="14" fillId="8" borderId="134" xfId="0" applyNumberFormat="1" applyFont="1" applyFill="1" applyBorder="1" applyAlignment="1" applyProtection="1">
      <alignment horizontal="center" vertical="center" wrapText="1"/>
    </xf>
    <xf numFmtId="2" fontId="14" fillId="8" borderId="132" xfId="0" applyNumberFormat="1" applyFont="1" applyFill="1" applyBorder="1" applyAlignment="1" applyProtection="1">
      <alignment horizontal="center" vertical="center" wrapText="1"/>
    </xf>
    <xf numFmtId="2" fontId="14" fillId="8" borderId="154" xfId="0" applyNumberFormat="1" applyFont="1" applyFill="1" applyBorder="1" applyAlignment="1" applyProtection="1">
      <alignment horizontal="center" vertical="center" wrapText="1"/>
    </xf>
    <xf numFmtId="0" fontId="51" fillId="0" borderId="55" xfId="0" applyFont="1" applyFill="1" applyBorder="1" applyAlignment="1" applyProtection="1">
      <alignment horizontal="left" vertical="top"/>
    </xf>
    <xf numFmtId="0" fontId="50" fillId="0" borderId="50" xfId="0" applyFont="1" applyFill="1" applyBorder="1" applyAlignment="1" applyProtection="1">
      <alignment horizontal="left" vertical="top"/>
    </xf>
    <xf numFmtId="0" fontId="50" fillId="0" borderId="22" xfId="0" applyFont="1" applyFill="1" applyBorder="1" applyAlignment="1" applyProtection="1">
      <alignment horizontal="left" vertical="top"/>
    </xf>
    <xf numFmtId="0" fontId="50" fillId="0" borderId="23" xfId="0" applyFont="1" applyFill="1" applyBorder="1" applyAlignment="1" applyProtection="1">
      <alignment horizontal="left" vertical="top"/>
    </xf>
    <xf numFmtId="0" fontId="50" fillId="0" borderId="54" xfId="0" applyFont="1" applyFill="1" applyBorder="1" applyAlignment="1" applyProtection="1">
      <alignment horizontal="left" vertical="top"/>
    </xf>
    <xf numFmtId="0" fontId="50" fillId="0" borderId="51" xfId="0" applyFont="1" applyFill="1" applyBorder="1" applyAlignment="1" applyProtection="1">
      <alignment horizontal="left" vertical="top"/>
    </xf>
    <xf numFmtId="2" fontId="14" fillId="7" borderId="100" xfId="0" applyNumberFormat="1" applyFont="1" applyFill="1" applyBorder="1" applyAlignment="1" applyProtection="1">
      <alignment horizontal="center" vertical="center" wrapText="1"/>
    </xf>
    <xf numFmtId="0" fontId="14" fillId="9" borderId="29" xfId="0" applyFont="1" applyFill="1" applyBorder="1" applyAlignment="1" applyProtection="1">
      <alignment horizontal="center" vertical="center" wrapText="1"/>
      <protection locked="0"/>
    </xf>
    <xf numFmtId="0" fontId="14" fillId="9" borderId="30" xfId="0" applyFont="1" applyFill="1" applyBorder="1" applyAlignment="1" applyProtection="1">
      <alignment horizontal="center" vertical="center" wrapText="1"/>
      <protection locked="0"/>
    </xf>
    <xf numFmtId="2" fontId="14" fillId="7" borderId="25" xfId="0" applyNumberFormat="1" applyFont="1" applyFill="1" applyBorder="1" applyAlignment="1" applyProtection="1">
      <alignment horizontal="center" vertical="center" wrapText="1"/>
    </xf>
    <xf numFmtId="2" fontId="14" fillId="7" borderId="38" xfId="0" applyNumberFormat="1" applyFont="1" applyFill="1" applyBorder="1" applyAlignment="1" applyProtection="1">
      <alignment horizontal="center" vertical="center" wrapText="1"/>
    </xf>
    <xf numFmtId="0" fontId="8" fillId="5" borderId="138" xfId="0" applyFont="1" applyFill="1" applyBorder="1" applyAlignment="1" applyProtection="1">
      <alignment horizontal="left" vertical="center" wrapText="1"/>
    </xf>
    <xf numFmtId="2" fontId="14" fillId="8" borderId="140" xfId="0" applyNumberFormat="1" applyFont="1" applyFill="1" applyBorder="1" applyAlignment="1" applyProtection="1">
      <alignment horizontal="center" vertical="center" wrapText="1"/>
    </xf>
    <xf numFmtId="2" fontId="14" fillId="8" borderId="138" xfId="0" applyNumberFormat="1" applyFont="1" applyFill="1" applyBorder="1" applyAlignment="1" applyProtection="1">
      <alignment horizontal="center" vertical="center" wrapText="1"/>
    </xf>
    <xf numFmtId="0" fontId="4" fillId="7" borderId="124" xfId="0" applyFont="1" applyFill="1" applyBorder="1" applyAlignment="1" applyProtection="1">
      <alignment horizontal="left" vertical="top" wrapText="1"/>
    </xf>
    <xf numFmtId="0" fontId="4" fillId="7" borderId="160" xfId="0" applyFont="1" applyFill="1" applyBorder="1" applyAlignment="1" applyProtection="1">
      <alignment horizontal="left" vertical="top" wrapText="1"/>
    </xf>
    <xf numFmtId="0" fontId="8" fillId="9" borderId="33" xfId="0" applyFont="1" applyFill="1" applyBorder="1" applyAlignment="1" applyProtection="1">
      <alignment horizontal="center" vertical="center" wrapText="1"/>
      <protection locked="0"/>
    </xf>
    <xf numFmtId="0" fontId="14" fillId="9" borderId="94" xfId="0" applyFont="1" applyFill="1" applyBorder="1" applyAlignment="1" applyProtection="1">
      <alignment horizontal="center" vertical="center"/>
      <protection locked="0"/>
    </xf>
    <xf numFmtId="0" fontId="14" fillId="9" borderId="95" xfId="0" applyFont="1" applyFill="1" applyBorder="1" applyAlignment="1" applyProtection="1">
      <alignment horizontal="center" vertical="center"/>
      <protection locked="0"/>
    </xf>
    <xf numFmtId="2" fontId="14" fillId="8" borderId="78" xfId="0" applyNumberFormat="1" applyFont="1" applyFill="1" applyBorder="1" applyAlignment="1" applyProtection="1">
      <alignment horizontal="center" vertical="center" wrapText="1"/>
    </xf>
    <xf numFmtId="2" fontId="14" fillId="8" borderId="79" xfId="0" applyNumberFormat="1" applyFont="1" applyFill="1" applyBorder="1" applyAlignment="1" applyProtection="1">
      <alignment horizontal="center" vertical="center" wrapText="1"/>
    </xf>
    <xf numFmtId="2" fontId="14" fillId="8" borderId="65" xfId="0" applyNumberFormat="1" applyFont="1" applyFill="1" applyBorder="1" applyAlignment="1" applyProtection="1">
      <alignment horizontal="center" vertical="center" wrapText="1"/>
    </xf>
    <xf numFmtId="2" fontId="14" fillId="8" borderId="19" xfId="0" applyNumberFormat="1" applyFont="1" applyFill="1" applyBorder="1" applyAlignment="1" applyProtection="1">
      <alignment horizontal="center" vertical="center" wrapText="1"/>
    </xf>
    <xf numFmtId="2" fontId="14" fillId="9" borderId="94" xfId="0" applyNumberFormat="1" applyFont="1" applyFill="1" applyBorder="1" applyAlignment="1" applyProtection="1">
      <alignment horizontal="center" vertical="center"/>
      <protection locked="0"/>
    </xf>
    <xf numFmtId="0" fontId="0" fillId="7" borderId="89" xfId="0" applyFill="1" applyBorder="1" applyAlignment="1" applyProtection="1">
      <alignment horizontal="left" vertical="top" wrapText="1"/>
    </xf>
    <xf numFmtId="0" fontId="0" fillId="7" borderId="100" xfId="0" applyFill="1" applyBorder="1" applyAlignment="1" applyProtection="1">
      <alignment horizontal="left" vertical="top" wrapText="1"/>
    </xf>
    <xf numFmtId="0" fontId="3" fillId="0" borderId="58"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60" xfId="0" applyFont="1" applyFill="1" applyBorder="1" applyAlignment="1" applyProtection="1">
      <alignment horizontal="center" vertical="center" wrapText="1"/>
    </xf>
    <xf numFmtId="0" fontId="3" fillId="0" borderId="58" xfId="0" applyFont="1" applyFill="1" applyBorder="1" applyAlignment="1" applyProtection="1">
      <alignment horizontal="center" vertical="top" wrapText="1"/>
    </xf>
    <xf numFmtId="0" fontId="5" fillId="0" borderId="16" xfId="0" applyFont="1" applyFill="1" applyBorder="1" applyAlignment="1" applyProtection="1">
      <alignment horizontal="center" vertical="top" wrapText="1"/>
    </xf>
    <xf numFmtId="0" fontId="5" fillId="0" borderId="60" xfId="0" applyFont="1" applyFill="1" applyBorder="1" applyAlignment="1" applyProtection="1">
      <alignment horizontal="center" vertical="top" wrapText="1"/>
    </xf>
    <xf numFmtId="2" fontId="14" fillId="8" borderId="150" xfId="0" applyNumberFormat="1" applyFont="1" applyFill="1" applyBorder="1" applyAlignment="1" applyProtection="1">
      <alignment horizontal="center" vertical="center" wrapText="1"/>
    </xf>
    <xf numFmtId="2" fontId="14" fillId="8" borderId="148" xfId="0" applyNumberFormat="1" applyFont="1" applyFill="1" applyBorder="1" applyAlignment="1" applyProtection="1">
      <alignment horizontal="center" vertical="center" wrapText="1"/>
    </xf>
    <xf numFmtId="0" fontId="14" fillId="9" borderId="76" xfId="0" applyFont="1" applyFill="1" applyBorder="1" applyAlignment="1" applyProtection="1">
      <alignment horizontal="center" vertical="center"/>
      <protection locked="0"/>
    </xf>
    <xf numFmtId="0" fontId="14" fillId="9" borderId="77" xfId="0" applyFont="1" applyFill="1" applyBorder="1" applyAlignment="1" applyProtection="1">
      <alignment horizontal="center" vertical="center"/>
      <protection locked="0"/>
    </xf>
    <xf numFmtId="0" fontId="8" fillId="7" borderId="73" xfId="0" applyFont="1" applyFill="1" applyBorder="1" applyAlignment="1" applyProtection="1">
      <alignment horizontal="left" vertical="top" wrapText="1"/>
    </xf>
    <xf numFmtId="0" fontId="0" fillId="7" borderId="73" xfId="0" applyFill="1" applyBorder="1" applyAlignment="1" applyProtection="1">
      <alignment horizontal="left" vertical="top" wrapText="1"/>
    </xf>
    <xf numFmtId="0" fontId="8" fillId="5" borderId="127" xfId="0" applyFont="1" applyFill="1" applyBorder="1" applyAlignment="1" applyProtection="1">
      <alignment horizontal="left" vertical="top" wrapText="1"/>
    </xf>
    <xf numFmtId="0" fontId="8" fillId="5" borderId="123" xfId="0" applyFont="1" applyFill="1" applyBorder="1" applyAlignment="1" applyProtection="1">
      <alignment horizontal="left" vertical="top" wrapText="1"/>
    </xf>
    <xf numFmtId="0" fontId="8" fillId="9" borderId="49" xfId="0" applyFont="1" applyFill="1" applyBorder="1" applyAlignment="1" applyProtection="1">
      <alignment horizontal="center" vertical="center" wrapText="1"/>
      <protection locked="0"/>
    </xf>
    <xf numFmtId="0" fontId="4" fillId="7" borderId="44" xfId="0" applyFont="1" applyFill="1" applyBorder="1" applyAlignment="1" applyProtection="1">
      <alignment horizontal="left" vertical="top" wrapText="1"/>
    </xf>
    <xf numFmtId="0" fontId="4" fillId="7" borderId="28" xfId="0" applyFont="1" applyFill="1" applyBorder="1" applyAlignment="1" applyProtection="1">
      <alignment horizontal="left" vertical="top" wrapText="1"/>
    </xf>
    <xf numFmtId="0" fontId="14" fillId="9" borderId="114" xfId="0" applyFont="1" applyFill="1" applyBorder="1" applyAlignment="1" applyProtection="1">
      <alignment horizontal="center" vertical="center"/>
      <protection locked="0"/>
    </xf>
    <xf numFmtId="2" fontId="14" fillId="7" borderId="88" xfId="0" applyNumberFormat="1" applyFont="1" applyFill="1" applyBorder="1" applyAlignment="1" applyProtection="1">
      <alignment horizontal="center" vertical="center" wrapText="1"/>
    </xf>
    <xf numFmtId="2" fontId="14" fillId="7" borderId="86" xfId="0" applyNumberFormat="1" applyFont="1" applyFill="1" applyBorder="1" applyAlignment="1" applyProtection="1">
      <alignment horizontal="center" vertical="center" wrapText="1"/>
    </xf>
    <xf numFmtId="2" fontId="14" fillId="7" borderId="141" xfId="0" applyNumberFormat="1" applyFont="1" applyFill="1" applyBorder="1" applyAlignment="1" applyProtection="1">
      <alignment horizontal="center" vertical="center" wrapText="1"/>
    </xf>
    <xf numFmtId="0" fontId="3" fillId="0" borderId="44" xfId="0" applyFont="1" applyFill="1" applyBorder="1" applyAlignment="1" applyProtection="1">
      <alignment horizontal="center" vertical="center" wrapText="1"/>
    </xf>
    <xf numFmtId="0" fontId="3" fillId="0" borderId="142" xfId="0" applyFont="1" applyFill="1" applyBorder="1" applyAlignment="1" applyProtection="1">
      <alignment horizontal="center" vertical="center" wrapText="1"/>
    </xf>
    <xf numFmtId="0" fontId="3" fillId="0" borderId="68" xfId="0" applyFont="1" applyFill="1" applyBorder="1" applyAlignment="1" applyProtection="1">
      <alignment horizontal="center" vertical="center" wrapText="1"/>
    </xf>
    <xf numFmtId="0" fontId="15" fillId="7" borderId="107" xfId="0" applyFont="1" applyFill="1" applyBorder="1" applyAlignment="1" applyProtection="1">
      <alignment horizontal="center" vertical="center" wrapText="1"/>
    </xf>
    <xf numFmtId="0" fontId="15" fillId="7" borderId="111" xfId="0" applyFont="1" applyFill="1" applyBorder="1" applyAlignment="1" applyProtection="1">
      <alignment horizontal="center" vertical="center" wrapText="1"/>
    </xf>
    <xf numFmtId="0" fontId="14" fillId="9" borderId="72" xfId="0" applyFont="1" applyFill="1" applyBorder="1" applyAlignment="1" applyProtection="1">
      <alignment horizontal="center" vertical="center"/>
      <protection locked="0"/>
    </xf>
    <xf numFmtId="0" fontId="14" fillId="9" borderId="151" xfId="0" applyFont="1" applyFill="1" applyBorder="1" applyAlignment="1" applyProtection="1">
      <alignment horizontal="center" vertical="center"/>
      <protection locked="0"/>
    </xf>
    <xf numFmtId="0" fontId="4" fillId="7" borderId="55" xfId="0" applyFont="1" applyFill="1" applyBorder="1" applyAlignment="1" applyProtection="1">
      <alignment horizontal="left" vertical="top" wrapText="1"/>
    </xf>
    <xf numFmtId="0" fontId="4" fillId="7" borderId="11" xfId="0" applyFont="1" applyFill="1" applyBorder="1" applyAlignment="1" applyProtection="1">
      <alignment horizontal="left" vertical="top" wrapText="1"/>
    </xf>
    <xf numFmtId="0" fontId="8" fillId="9" borderId="34"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center" vertical="center" wrapText="1"/>
    </xf>
    <xf numFmtId="0" fontId="3" fillId="0" borderId="16" xfId="0" applyFont="1" applyFill="1" applyBorder="1" applyAlignment="1" applyProtection="1">
      <alignment horizontal="center" vertical="top" wrapText="1"/>
    </xf>
    <xf numFmtId="0" fontId="3" fillId="0" borderId="28" xfId="0" applyFont="1" applyFill="1" applyBorder="1" applyAlignment="1" applyProtection="1">
      <alignment horizontal="center" vertical="center" wrapText="1"/>
    </xf>
    <xf numFmtId="0" fontId="3" fillId="0" borderId="143" xfId="0" applyFont="1" applyFill="1" applyBorder="1" applyAlignment="1" applyProtection="1">
      <alignment horizontal="center" vertical="center" wrapText="1"/>
    </xf>
    <xf numFmtId="0" fontId="3" fillId="0" borderId="144" xfId="0" applyFont="1" applyFill="1" applyBorder="1" applyAlignment="1" applyProtection="1">
      <alignment horizontal="center" vertical="center" wrapText="1"/>
    </xf>
    <xf numFmtId="0" fontId="8" fillId="9" borderId="143" xfId="0" applyFont="1" applyFill="1" applyBorder="1" applyAlignment="1" applyProtection="1">
      <alignment horizontal="center" vertical="center" wrapText="1"/>
      <protection locked="0"/>
    </xf>
    <xf numFmtId="0" fontId="8" fillId="9" borderId="16" xfId="0" applyFont="1" applyFill="1" applyBorder="1" applyAlignment="1" applyProtection="1">
      <alignment horizontal="center" vertical="center" wrapText="1"/>
      <protection locked="0"/>
    </xf>
    <xf numFmtId="0" fontId="8" fillId="9" borderId="144" xfId="0" applyFont="1" applyFill="1" applyBorder="1" applyAlignment="1" applyProtection="1">
      <alignment horizontal="center" vertical="center" wrapText="1"/>
      <protection locked="0"/>
    </xf>
    <xf numFmtId="0" fontId="5" fillId="4" borderId="158" xfId="0" applyFont="1" applyFill="1" applyBorder="1" applyAlignment="1" applyProtection="1">
      <alignment horizontal="center" vertical="center" wrapText="1"/>
    </xf>
    <xf numFmtId="0" fontId="5" fillId="4" borderId="156" xfId="0" applyFont="1" applyFill="1" applyBorder="1" applyAlignment="1" applyProtection="1">
      <alignment horizontal="center" vertical="center" wrapText="1"/>
    </xf>
    <xf numFmtId="0" fontId="5" fillId="4" borderId="157" xfId="0" applyFont="1" applyFill="1" applyBorder="1" applyAlignment="1" applyProtection="1">
      <alignment horizontal="center" vertical="center" wrapText="1"/>
    </xf>
    <xf numFmtId="2" fontId="14" fillId="10" borderId="22" xfId="0" applyNumberFormat="1" applyFont="1" applyFill="1" applyBorder="1" applyAlignment="1" applyProtection="1">
      <alignment horizontal="center" vertical="center"/>
    </xf>
    <xf numFmtId="0" fontId="14" fillId="10" borderId="0" xfId="0" applyFont="1" applyFill="1" applyBorder="1" applyAlignment="1" applyProtection="1">
      <alignment horizontal="center" vertical="center"/>
    </xf>
    <xf numFmtId="0" fontId="9" fillId="5" borderId="152" xfId="0" applyFont="1" applyFill="1" applyBorder="1" applyAlignment="1" applyProtection="1">
      <alignment horizontal="left" vertical="center" wrapText="1"/>
    </xf>
    <xf numFmtId="0" fontId="15" fillId="7" borderId="98" xfId="0" applyFont="1" applyFill="1" applyBorder="1" applyAlignment="1" applyProtection="1">
      <alignment horizontal="left" vertical="center" wrapText="1"/>
    </xf>
    <xf numFmtId="0" fontId="0" fillId="7" borderId="99" xfId="0" applyFill="1" applyBorder="1" applyAlignment="1" applyProtection="1">
      <alignment horizontal="left" vertical="center" wrapText="1"/>
    </xf>
    <xf numFmtId="0" fontId="4" fillId="7" borderId="32" xfId="0" applyFont="1" applyFill="1" applyBorder="1" applyAlignment="1" applyProtection="1">
      <alignment horizontal="left" vertical="top" wrapText="1"/>
    </xf>
    <xf numFmtId="0" fontId="4" fillId="7" borderId="33" xfId="0" applyFont="1" applyFill="1" applyBorder="1" applyAlignment="1" applyProtection="1">
      <alignment horizontal="left" vertical="top" wrapText="1"/>
    </xf>
    <xf numFmtId="0" fontId="4" fillId="7" borderId="0" xfId="0" applyFont="1" applyFill="1" applyBorder="1" applyAlignment="1" applyProtection="1">
      <alignment horizontal="left" vertical="top" wrapText="1"/>
    </xf>
    <xf numFmtId="0" fontId="9" fillId="5" borderId="96" xfId="0" applyFont="1" applyFill="1" applyBorder="1" applyAlignment="1" applyProtection="1">
      <alignment horizontal="left" vertical="center" wrapText="1"/>
    </xf>
    <xf numFmtId="0" fontId="9" fillId="5" borderId="93" xfId="0" applyFont="1" applyFill="1" applyBorder="1" applyAlignment="1" applyProtection="1">
      <alignment horizontal="left" vertical="center" wrapText="1"/>
    </xf>
    <xf numFmtId="0" fontId="9" fillId="5" borderId="89" xfId="0" applyFont="1" applyFill="1" applyBorder="1" applyAlignment="1" applyProtection="1">
      <alignment horizontal="left" vertical="center" wrapText="1"/>
    </xf>
    <xf numFmtId="0" fontId="0" fillId="5" borderId="22" xfId="0" applyFill="1" applyBorder="1" applyAlignment="1" applyProtection="1">
      <alignment horizontal="center" vertical="top"/>
    </xf>
    <xf numFmtId="0" fontId="0" fillId="5" borderId="0" xfId="0" applyFill="1" applyBorder="1" applyAlignment="1" applyProtection="1">
      <alignment horizontal="center" vertical="top"/>
    </xf>
    <xf numFmtId="0" fontId="0" fillId="5" borderId="23" xfId="0" applyFill="1" applyBorder="1" applyAlignment="1" applyProtection="1">
      <alignment horizontal="center" vertical="top"/>
    </xf>
    <xf numFmtId="0" fontId="0" fillId="5" borderId="98" xfId="0" applyFill="1" applyBorder="1" applyAlignment="1" applyProtection="1">
      <alignment horizontal="center" vertical="top"/>
    </xf>
    <xf numFmtId="0" fontId="0" fillId="5" borderId="99" xfId="0" applyFill="1" applyBorder="1" applyAlignment="1" applyProtection="1">
      <alignment horizontal="center" vertical="top"/>
    </xf>
    <xf numFmtId="0" fontId="0" fillId="5" borderId="100" xfId="0" applyFill="1" applyBorder="1" applyAlignment="1" applyProtection="1">
      <alignment horizontal="center" vertical="top"/>
    </xf>
    <xf numFmtId="164" fontId="3" fillId="12" borderId="53" xfId="0" applyNumberFormat="1" applyFont="1" applyFill="1" applyBorder="1" applyAlignment="1" applyProtection="1">
      <alignment horizontal="center" vertical="center" wrapText="1"/>
    </xf>
    <xf numFmtId="164" fontId="3" fillId="12" borderId="41" xfId="0" applyNumberFormat="1" applyFont="1" applyFill="1" applyBorder="1" applyAlignment="1" applyProtection="1">
      <alignment horizontal="center" vertical="center" wrapText="1"/>
    </xf>
    <xf numFmtId="0" fontId="47" fillId="0" borderId="16" xfId="0" applyFont="1" applyFill="1" applyBorder="1" applyAlignment="1" applyProtection="1">
      <alignment horizontal="center" vertical="top"/>
    </xf>
    <xf numFmtId="0" fontId="3" fillId="0" borderId="45" xfId="0" applyFont="1" applyFill="1" applyBorder="1" applyAlignment="1" applyProtection="1">
      <alignment horizontal="center" vertical="center" wrapText="1"/>
    </xf>
    <xf numFmtId="0" fontId="14" fillId="7" borderId="93" xfId="0" applyFont="1" applyFill="1" applyBorder="1" applyAlignment="1" applyProtection="1">
      <alignment horizontal="center" vertical="center" wrapText="1"/>
    </xf>
    <xf numFmtId="0" fontId="14" fillId="7" borderId="71" xfId="0" applyFont="1" applyFill="1" applyBorder="1" applyAlignment="1" applyProtection="1">
      <alignment horizontal="center" vertical="center" wrapText="1"/>
    </xf>
    <xf numFmtId="0" fontId="14" fillId="7" borderId="8" xfId="0" applyFont="1" applyFill="1" applyBorder="1" applyAlignment="1" applyProtection="1">
      <alignment horizontal="center" vertical="center" wrapText="1"/>
    </xf>
    <xf numFmtId="0" fontId="14" fillId="9" borderId="32" xfId="0" applyFont="1" applyFill="1" applyBorder="1" applyAlignment="1" applyProtection="1">
      <alignment horizontal="center" vertical="center" wrapText="1"/>
      <protection locked="0"/>
    </xf>
    <xf numFmtId="0" fontId="14" fillId="9" borderId="34" xfId="0" applyFont="1" applyFill="1" applyBorder="1" applyAlignment="1" applyProtection="1">
      <alignment horizontal="center" vertical="center" wrapText="1"/>
      <protection locked="0"/>
    </xf>
    <xf numFmtId="0" fontId="16" fillId="0" borderId="54" xfId="0" applyFont="1" applyFill="1" applyBorder="1" applyAlignment="1" applyProtection="1">
      <alignment horizontal="right" vertical="top"/>
    </xf>
    <xf numFmtId="0" fontId="16" fillId="0" borderId="33" xfId="0" applyFont="1" applyFill="1" applyBorder="1" applyAlignment="1" applyProtection="1">
      <alignment horizontal="right" vertical="top"/>
    </xf>
    <xf numFmtId="0" fontId="16" fillId="0" borderId="51" xfId="0" applyFont="1" applyFill="1" applyBorder="1" applyAlignment="1" applyProtection="1">
      <alignment horizontal="right" vertical="top"/>
    </xf>
    <xf numFmtId="2" fontId="14" fillId="8" borderId="1" xfId="0" applyNumberFormat="1" applyFont="1" applyFill="1" applyBorder="1" applyAlignment="1" applyProtection="1">
      <alignment horizontal="center" vertical="center" wrapText="1"/>
    </xf>
    <xf numFmtId="2" fontId="14" fillId="8" borderId="2" xfId="0" applyNumberFormat="1" applyFont="1" applyFill="1" applyBorder="1" applyAlignment="1" applyProtection="1">
      <alignment horizontal="center" vertical="center" wrapText="1"/>
    </xf>
    <xf numFmtId="0" fontId="15" fillId="7" borderId="22" xfId="0" applyFont="1" applyFill="1" applyBorder="1" applyAlignment="1" applyProtection="1">
      <alignment horizontal="left" vertical="center" wrapText="1"/>
    </xf>
    <xf numFmtId="0" fontId="0" fillId="7" borderId="0" xfId="0" applyFill="1" applyBorder="1" applyAlignment="1" applyProtection="1">
      <alignment horizontal="left" vertical="center" wrapText="1"/>
    </xf>
    <xf numFmtId="0" fontId="0" fillId="7" borderId="98" xfId="0" applyFill="1" applyBorder="1" applyAlignment="1" applyProtection="1">
      <alignment horizontal="left" vertical="center" wrapText="1"/>
    </xf>
    <xf numFmtId="0" fontId="68" fillId="0" borderId="88" xfId="0" applyFont="1" applyFill="1" applyBorder="1" applyAlignment="1" applyProtection="1">
      <alignment horizontal="left" vertical="top" wrapText="1"/>
    </xf>
    <xf numFmtId="0" fontId="47" fillId="0" borderId="104" xfId="0" applyFont="1" applyFill="1" applyBorder="1" applyAlignment="1" applyProtection="1">
      <alignment horizontal="left" vertical="top"/>
    </xf>
    <xf numFmtId="0" fontId="47" fillId="0" borderId="105" xfId="0" applyFont="1" applyFill="1" applyBorder="1" applyAlignment="1" applyProtection="1">
      <alignment horizontal="left" vertical="top"/>
    </xf>
    <xf numFmtId="2" fontId="40" fillId="0" borderId="0" xfId="0" applyNumberFormat="1" applyFont="1" applyFill="1" applyBorder="1" applyAlignment="1" applyProtection="1">
      <alignment horizontal="left" vertical="top"/>
    </xf>
    <xf numFmtId="0" fontId="40" fillId="0" borderId="0" xfId="0" applyFont="1" applyFill="1" applyBorder="1" applyAlignment="1" applyProtection="1">
      <alignment horizontal="left" vertical="top"/>
    </xf>
    <xf numFmtId="0" fontId="5" fillId="7" borderId="156" xfId="0" applyFont="1" applyFill="1" applyBorder="1" applyAlignment="1" applyProtection="1">
      <alignment horizontal="center" vertical="center" wrapText="1"/>
    </xf>
    <xf numFmtId="0" fontId="3" fillId="10" borderId="155" xfId="0" applyFont="1" applyFill="1" applyBorder="1" applyAlignment="1" applyProtection="1">
      <alignment horizontal="center" vertical="center" wrapText="1"/>
    </xf>
    <xf numFmtId="0" fontId="5" fillId="10" borderId="159" xfId="0" applyFont="1" applyFill="1" applyBorder="1" applyAlignment="1" applyProtection="1">
      <alignment horizontal="center" vertical="center" wrapText="1"/>
    </xf>
    <xf numFmtId="0" fontId="8" fillId="7" borderId="92" xfId="0" applyFont="1" applyFill="1" applyBorder="1" applyAlignment="1" applyProtection="1">
      <alignment horizontal="left" vertical="top" wrapText="1"/>
    </xf>
    <xf numFmtId="0" fontId="8" fillId="7" borderId="22" xfId="0" applyFont="1" applyFill="1" applyBorder="1" applyAlignment="1" applyProtection="1">
      <alignment horizontal="left" vertical="top" wrapText="1"/>
    </xf>
    <xf numFmtId="0" fontId="0" fillId="7" borderId="54" xfId="0" applyFill="1" applyBorder="1" applyAlignment="1" applyProtection="1">
      <alignment horizontal="left" vertical="top" wrapText="1"/>
    </xf>
    <xf numFmtId="0" fontId="0" fillId="7" borderId="33" xfId="0" applyFill="1" applyBorder="1" applyAlignment="1" applyProtection="1">
      <alignment horizontal="left" vertical="top" wrapText="1"/>
    </xf>
    <xf numFmtId="2" fontId="14" fillId="7" borderId="71" xfId="0" applyNumberFormat="1" applyFont="1" applyFill="1" applyBorder="1" applyAlignment="1" applyProtection="1">
      <alignment horizontal="center" vertical="center" wrapText="1"/>
    </xf>
    <xf numFmtId="2" fontId="14" fillId="7" borderId="8" xfId="0" applyNumberFormat="1" applyFont="1" applyFill="1" applyBorder="1" applyAlignment="1" applyProtection="1">
      <alignment horizontal="center" vertical="center" wrapText="1"/>
    </xf>
    <xf numFmtId="2" fontId="14" fillId="7" borderId="66" xfId="0" applyNumberFormat="1" applyFont="1" applyFill="1" applyBorder="1" applyAlignment="1" applyProtection="1">
      <alignment horizontal="center" vertical="center" wrapText="1"/>
    </xf>
    <xf numFmtId="164" fontId="8" fillId="5" borderId="93" xfId="0" applyNumberFormat="1" applyFont="1" applyFill="1" applyBorder="1" applyAlignment="1" applyProtection="1">
      <alignment horizontal="left" vertical="top" wrapText="1"/>
    </xf>
    <xf numFmtId="164" fontId="8" fillId="5" borderId="89" xfId="0" applyNumberFormat="1" applyFont="1" applyFill="1" applyBorder="1" applyAlignment="1" applyProtection="1">
      <alignment horizontal="left" vertical="top" wrapText="1"/>
    </xf>
    <xf numFmtId="2" fontId="14" fillId="8" borderId="93" xfId="0" applyNumberFormat="1" applyFont="1" applyFill="1" applyBorder="1" applyAlignment="1" applyProtection="1">
      <alignment horizontal="center" vertical="center" wrapText="1"/>
    </xf>
    <xf numFmtId="0" fontId="0" fillId="0" borderId="100" xfId="0" applyFill="1" applyBorder="1" applyAlignment="1" applyProtection="1">
      <alignment horizontal="center" vertical="center" wrapText="1"/>
    </xf>
    <xf numFmtId="0" fontId="14" fillId="8" borderId="93" xfId="0" applyFont="1" applyFill="1" applyBorder="1" applyAlignment="1" applyProtection="1">
      <alignment horizontal="left" vertical="center" wrapText="1"/>
    </xf>
    <xf numFmtId="0" fontId="14" fillId="8" borderId="97" xfId="0" applyFont="1" applyFill="1" applyBorder="1" applyAlignment="1" applyProtection="1">
      <alignment horizontal="left" vertical="center" wrapText="1"/>
    </xf>
    <xf numFmtId="0" fontId="14" fillId="8" borderId="22" xfId="0" applyFont="1" applyFill="1" applyBorder="1" applyAlignment="1" applyProtection="1">
      <alignment horizontal="left" vertical="center" wrapText="1"/>
    </xf>
    <xf numFmtId="0" fontId="14" fillId="8" borderId="0" xfId="0" applyFont="1" applyFill="1" applyBorder="1" applyAlignment="1" applyProtection="1">
      <alignment horizontal="left" vertical="center" wrapText="1"/>
    </xf>
    <xf numFmtId="0" fontId="14" fillId="8" borderId="31" xfId="0" applyFont="1" applyFill="1" applyBorder="1" applyAlignment="1" applyProtection="1">
      <alignment horizontal="left" vertical="center" wrapText="1"/>
    </xf>
    <xf numFmtId="0" fontId="4" fillId="8" borderId="22" xfId="0" applyFont="1" applyFill="1" applyBorder="1" applyAlignment="1" applyProtection="1">
      <alignment horizontal="left" vertical="center" wrapText="1"/>
    </xf>
    <xf numFmtId="0" fontId="4" fillId="8" borderId="0" xfId="0" applyFont="1" applyFill="1" applyBorder="1" applyAlignment="1" applyProtection="1">
      <alignment horizontal="left" vertical="center" wrapText="1"/>
    </xf>
    <xf numFmtId="0" fontId="4" fillId="8" borderId="31" xfId="0" applyFont="1" applyFill="1" applyBorder="1" applyAlignment="1" applyProtection="1">
      <alignment horizontal="left" vertical="center" wrapText="1"/>
    </xf>
    <xf numFmtId="0" fontId="4" fillId="8" borderId="98" xfId="0" applyFont="1" applyFill="1" applyBorder="1" applyAlignment="1" applyProtection="1">
      <alignment horizontal="left" vertical="center" wrapText="1"/>
    </xf>
    <xf numFmtId="0" fontId="4" fillId="8" borderId="99" xfId="0" applyFont="1" applyFill="1" applyBorder="1" applyAlignment="1" applyProtection="1">
      <alignment horizontal="left" vertical="center" wrapText="1"/>
    </xf>
    <xf numFmtId="0" fontId="4" fillId="8" borderId="106" xfId="0" applyFont="1" applyFill="1" applyBorder="1" applyAlignment="1" applyProtection="1">
      <alignment horizontal="left" vertical="center" wrapText="1"/>
    </xf>
    <xf numFmtId="0" fontId="9" fillId="5" borderId="137" xfId="0" applyFont="1" applyFill="1" applyBorder="1" applyAlignment="1" applyProtection="1">
      <alignment horizontal="left" vertical="center" wrapText="1"/>
    </xf>
    <xf numFmtId="0" fontId="4" fillId="5" borderId="132" xfId="0" applyFont="1" applyFill="1" applyBorder="1" applyAlignment="1" applyProtection="1">
      <alignment horizontal="left" vertical="center" wrapText="1"/>
    </xf>
    <xf numFmtId="0" fontId="4" fillId="5" borderId="133" xfId="0" applyFont="1" applyFill="1" applyBorder="1" applyAlignment="1" applyProtection="1">
      <alignment horizontal="left" vertical="center" wrapText="1"/>
    </xf>
    <xf numFmtId="0" fontId="8" fillId="5" borderId="72" xfId="0" applyFont="1" applyFill="1" applyBorder="1" applyAlignment="1" applyProtection="1">
      <alignment horizontal="left" vertical="center" wrapText="1"/>
    </xf>
    <xf numFmtId="0" fontId="8" fillId="5" borderId="73" xfId="0" applyFont="1" applyFill="1" applyBorder="1" applyAlignment="1" applyProtection="1">
      <alignment horizontal="left" vertical="center" wrapText="1"/>
    </xf>
    <xf numFmtId="0" fontId="8" fillId="5" borderId="74" xfId="0" applyFont="1" applyFill="1" applyBorder="1" applyAlignment="1" applyProtection="1">
      <alignment horizontal="left" vertical="center" wrapText="1"/>
    </xf>
    <xf numFmtId="0" fontId="0" fillId="7" borderId="93" xfId="0" applyFill="1" applyBorder="1" applyAlignment="1" applyProtection="1">
      <alignment horizontal="left" vertical="top"/>
    </xf>
    <xf numFmtId="0" fontId="0" fillId="7" borderId="89" xfId="0" applyFill="1" applyBorder="1" applyAlignment="1" applyProtection="1">
      <alignment horizontal="left" vertical="top"/>
    </xf>
    <xf numFmtId="0" fontId="0" fillId="7" borderId="0" xfId="0" applyFill="1" applyBorder="1" applyAlignment="1" applyProtection="1">
      <alignment horizontal="left" vertical="top"/>
    </xf>
    <xf numFmtId="0" fontId="0" fillId="7" borderId="23" xfId="0" applyFill="1" applyBorder="1" applyAlignment="1" applyProtection="1">
      <alignment horizontal="left" vertical="top"/>
    </xf>
    <xf numFmtId="0" fontId="0" fillId="7" borderId="22" xfId="0" applyFill="1" applyBorder="1" applyAlignment="1" applyProtection="1">
      <alignment horizontal="left" vertical="top"/>
    </xf>
    <xf numFmtId="0" fontId="4" fillId="5" borderId="138" xfId="0" applyFont="1" applyFill="1" applyBorder="1" applyAlignment="1" applyProtection="1">
      <alignment horizontal="left" vertical="center" wrapText="1"/>
    </xf>
    <xf numFmtId="0" fontId="4" fillId="5" borderId="139" xfId="0" applyFont="1" applyFill="1" applyBorder="1" applyAlignment="1" applyProtection="1">
      <alignment horizontal="left" vertical="center" wrapText="1"/>
    </xf>
    <xf numFmtId="0" fontId="0" fillId="7" borderId="22" xfId="0" applyFill="1" applyBorder="1" applyAlignment="1" applyProtection="1">
      <alignment horizontal="center" vertical="center" wrapText="1"/>
    </xf>
    <xf numFmtId="0" fontId="0" fillId="7" borderId="23" xfId="0" applyFill="1" applyBorder="1" applyAlignment="1" applyProtection="1">
      <alignment horizontal="center" vertical="center" wrapText="1"/>
    </xf>
    <xf numFmtId="0" fontId="0" fillId="7" borderId="27" xfId="0" applyFill="1" applyBorder="1" applyAlignment="1" applyProtection="1">
      <alignment horizontal="center" vertical="center" wrapText="1"/>
    </xf>
    <xf numFmtId="0" fontId="0" fillId="7" borderId="28" xfId="0" applyFill="1" applyBorder="1" applyAlignment="1" applyProtection="1">
      <alignment horizontal="center" vertical="center" wrapText="1"/>
    </xf>
    <xf numFmtId="0" fontId="0" fillId="7" borderId="26" xfId="0" applyFill="1" applyBorder="1" applyAlignment="1" applyProtection="1">
      <alignment horizontal="center" vertical="center" wrapText="1"/>
    </xf>
    <xf numFmtId="0" fontId="32" fillId="5" borderId="168" xfId="0" applyFont="1" applyFill="1" applyBorder="1" applyAlignment="1" applyProtection="1">
      <alignment horizontal="left" vertical="center"/>
    </xf>
    <xf numFmtId="0" fontId="0" fillId="5" borderId="169" xfId="0" applyFill="1" applyBorder="1" applyAlignment="1" applyProtection="1">
      <alignment horizontal="left" vertical="center"/>
    </xf>
    <xf numFmtId="0" fontId="32" fillId="0" borderId="32" xfId="0" applyFont="1" applyFill="1" applyBorder="1" applyAlignment="1" applyProtection="1">
      <alignment horizontal="left" vertical="top"/>
    </xf>
    <xf numFmtId="0" fontId="0" fillId="0" borderId="33" xfId="0" applyFill="1" applyBorder="1" applyAlignment="1" applyProtection="1">
      <alignment horizontal="left" vertical="top"/>
    </xf>
    <xf numFmtId="0" fontId="0" fillId="0" borderId="34" xfId="0" applyFill="1" applyBorder="1" applyAlignment="1" applyProtection="1">
      <alignment horizontal="left" vertical="top"/>
    </xf>
    <xf numFmtId="0" fontId="3" fillId="7" borderId="22" xfId="0" applyFont="1" applyFill="1" applyBorder="1" applyAlignment="1" applyProtection="1">
      <alignment horizontal="center" vertical="top" wrapText="1"/>
    </xf>
    <xf numFmtId="0" fontId="3" fillId="7" borderId="0" xfId="0" applyFont="1" applyFill="1" applyBorder="1" applyAlignment="1" applyProtection="1">
      <alignment horizontal="center" vertical="top" wrapText="1"/>
    </xf>
    <xf numFmtId="0" fontId="40" fillId="7" borderId="0" xfId="0" applyFont="1" applyFill="1" applyBorder="1" applyAlignment="1" applyProtection="1">
      <alignment horizontal="left" vertical="top" wrapText="1"/>
    </xf>
    <xf numFmtId="0" fontId="40" fillId="7" borderId="23" xfId="0" applyFont="1" applyFill="1" applyBorder="1" applyAlignment="1" applyProtection="1">
      <alignment horizontal="left" vertical="top" wrapText="1"/>
    </xf>
    <xf numFmtId="0" fontId="40" fillId="7" borderId="22" xfId="0" applyFont="1" applyFill="1" applyBorder="1" applyAlignment="1" applyProtection="1">
      <alignment horizontal="center" vertical="top" wrapText="1"/>
    </xf>
    <xf numFmtId="0" fontId="40" fillId="7" borderId="0" xfId="0" applyFont="1" applyFill="1" applyBorder="1" applyAlignment="1" applyProtection="1">
      <alignment horizontal="center" vertical="top" wrapText="1"/>
    </xf>
    <xf numFmtId="0" fontId="40" fillId="7" borderId="28" xfId="0" applyFont="1" applyFill="1" applyBorder="1" applyAlignment="1" applyProtection="1">
      <alignment horizontal="center" vertical="top" wrapText="1"/>
    </xf>
    <xf numFmtId="0" fontId="40" fillId="7" borderId="28" xfId="0" applyFont="1" applyFill="1" applyBorder="1" applyAlignment="1" applyProtection="1">
      <alignment horizontal="left" vertical="top" wrapText="1"/>
    </xf>
    <xf numFmtId="0" fontId="40" fillId="7" borderId="26" xfId="0" applyFont="1" applyFill="1" applyBorder="1" applyAlignment="1" applyProtection="1">
      <alignment horizontal="left" vertical="top" wrapText="1"/>
    </xf>
    <xf numFmtId="0" fontId="40" fillId="7" borderId="27" xfId="0" applyFont="1" applyFill="1" applyBorder="1" applyAlignment="1" applyProtection="1">
      <alignment horizontal="center" vertical="top" wrapText="1"/>
    </xf>
    <xf numFmtId="0" fontId="40" fillId="7" borderId="18" xfId="0" applyFont="1" applyFill="1" applyBorder="1" applyAlignment="1" applyProtection="1">
      <alignment horizontal="center" vertical="center" wrapText="1"/>
    </xf>
    <xf numFmtId="0" fontId="40" fillId="7" borderId="14" xfId="0" applyFont="1" applyFill="1" applyBorder="1" applyAlignment="1" applyProtection="1">
      <alignment horizontal="center" vertical="center" wrapText="1"/>
    </xf>
    <xf numFmtId="0" fontId="2" fillId="10" borderId="22" xfId="0" applyFont="1" applyFill="1" applyBorder="1" applyAlignment="1" applyProtection="1">
      <alignment horizontal="center" vertical="center"/>
    </xf>
    <xf numFmtId="0" fontId="40" fillId="10" borderId="0" xfId="0" applyFont="1" applyFill="1" applyBorder="1" applyAlignment="1" applyProtection="1">
      <alignment horizontal="center" vertical="center"/>
    </xf>
    <xf numFmtId="0" fontId="40" fillId="10" borderId="23" xfId="0" applyFont="1" applyFill="1" applyBorder="1" applyAlignment="1" applyProtection="1">
      <alignment horizontal="center" vertical="center"/>
    </xf>
    <xf numFmtId="0" fontId="40" fillId="10" borderId="22" xfId="0" applyFont="1" applyFill="1" applyBorder="1" applyAlignment="1" applyProtection="1">
      <alignment horizontal="center" vertical="center"/>
    </xf>
    <xf numFmtId="0" fontId="40" fillId="10" borderId="54" xfId="0" applyFont="1" applyFill="1" applyBorder="1" applyAlignment="1" applyProtection="1">
      <alignment horizontal="center" vertical="center"/>
    </xf>
    <xf numFmtId="0" fontId="40" fillId="10" borderId="33" xfId="0" applyFont="1" applyFill="1" applyBorder="1" applyAlignment="1" applyProtection="1">
      <alignment horizontal="center" vertical="center"/>
    </xf>
    <xf numFmtId="0" fontId="40" fillId="10" borderId="51" xfId="0" applyFont="1" applyFill="1" applyBorder="1" applyAlignment="1" applyProtection="1">
      <alignment horizontal="center" vertical="center"/>
    </xf>
    <xf numFmtId="0" fontId="3" fillId="10" borderId="22" xfId="0" applyFont="1" applyFill="1" applyBorder="1" applyAlignment="1" applyProtection="1">
      <alignment horizontal="center" vertical="top" wrapText="1"/>
    </xf>
    <xf numFmtId="0" fontId="3" fillId="10" borderId="0" xfId="0" applyFont="1" applyFill="1" applyBorder="1" applyAlignment="1" applyProtection="1">
      <alignment horizontal="center" vertical="top" wrapText="1"/>
    </xf>
    <xf numFmtId="0" fontId="40" fillId="10" borderId="0" xfId="0" applyFont="1" applyFill="1" applyBorder="1" applyAlignment="1" applyProtection="1">
      <alignment horizontal="center" vertical="top" wrapText="1"/>
    </xf>
    <xf numFmtId="0" fontId="40" fillId="10" borderId="23" xfId="0" applyFont="1" applyFill="1" applyBorder="1" applyAlignment="1" applyProtection="1">
      <alignment horizontal="center" vertical="top" wrapText="1"/>
    </xf>
    <xf numFmtId="0" fontId="40" fillId="10" borderId="27" xfId="0" applyFont="1" applyFill="1" applyBorder="1" applyAlignment="1" applyProtection="1">
      <alignment horizontal="center" vertical="top" wrapText="1"/>
    </xf>
    <xf numFmtId="0" fontId="40" fillId="10" borderId="28" xfId="0" applyFont="1" applyFill="1" applyBorder="1" applyAlignment="1" applyProtection="1">
      <alignment horizontal="center" vertical="top" wrapText="1"/>
    </xf>
    <xf numFmtId="0" fontId="40" fillId="10" borderId="26" xfId="0" applyFont="1" applyFill="1" applyBorder="1" applyAlignment="1" applyProtection="1">
      <alignment horizontal="center" vertical="top" wrapText="1"/>
    </xf>
    <xf numFmtId="0" fontId="3" fillId="10" borderId="18" xfId="0" applyFont="1" applyFill="1" applyBorder="1" applyAlignment="1" applyProtection="1">
      <alignment horizontal="center" vertical="top" wrapText="1"/>
    </xf>
    <xf numFmtId="0" fontId="40" fillId="10" borderId="18" xfId="0" applyFont="1" applyFill="1" applyBorder="1" applyAlignment="1" applyProtection="1">
      <alignment horizontal="center" vertical="top" wrapText="1"/>
    </xf>
    <xf numFmtId="0" fontId="40" fillId="10" borderId="18" xfId="0" applyFont="1" applyFill="1" applyBorder="1" applyAlignment="1" applyProtection="1">
      <alignment horizontal="left" vertical="top" wrapText="1"/>
    </xf>
    <xf numFmtId="0" fontId="40" fillId="10" borderId="14" xfId="0" applyFont="1" applyFill="1" applyBorder="1" applyAlignment="1" applyProtection="1">
      <alignment horizontal="center" vertical="top" wrapText="1"/>
    </xf>
    <xf numFmtId="0" fontId="40" fillId="10" borderId="14" xfId="0" applyFont="1" applyFill="1" applyBorder="1" applyAlignment="1" applyProtection="1">
      <alignment horizontal="left" vertical="top" wrapText="1"/>
    </xf>
    <xf numFmtId="0" fontId="54" fillId="0" borderId="22" xfId="0" applyFont="1" applyFill="1" applyBorder="1" applyAlignment="1" applyProtection="1">
      <alignment horizontal="left" vertical="top"/>
    </xf>
    <xf numFmtId="0" fontId="3" fillId="10" borderId="18" xfId="0" applyFont="1" applyFill="1" applyBorder="1" applyAlignment="1" applyProtection="1">
      <alignment horizontal="center" vertical="center" wrapText="1"/>
    </xf>
    <xf numFmtId="0" fontId="40" fillId="10" borderId="18" xfId="0" applyFont="1" applyFill="1" applyBorder="1" applyAlignment="1" applyProtection="1">
      <alignment horizontal="center" vertical="center" wrapText="1"/>
    </xf>
    <xf numFmtId="0" fontId="40" fillId="10" borderId="14" xfId="0" applyFont="1" applyFill="1" applyBorder="1" applyAlignment="1" applyProtection="1">
      <alignment horizontal="center" vertical="center" wrapText="1"/>
    </xf>
    <xf numFmtId="0" fontId="32" fillId="0" borderId="22" xfId="0" applyFont="1" applyFill="1" applyBorder="1" applyAlignment="1" applyProtection="1">
      <alignment horizontal="left" vertical="top"/>
    </xf>
    <xf numFmtId="0" fontId="0" fillId="0" borderId="55" xfId="0" applyFill="1" applyBorder="1" applyAlignment="1" applyProtection="1">
      <alignment horizontal="left" vertical="center"/>
    </xf>
    <xf numFmtId="0" fontId="0" fillId="0" borderId="11" xfId="0" applyFill="1" applyBorder="1" applyAlignment="1" applyProtection="1">
      <alignment horizontal="left" vertical="top"/>
    </xf>
    <xf numFmtId="0" fontId="0" fillId="0" borderId="50" xfId="0" applyFill="1" applyBorder="1" applyAlignment="1" applyProtection="1">
      <alignment horizontal="left" vertical="top"/>
    </xf>
    <xf numFmtId="0" fontId="42" fillId="7" borderId="22" xfId="0" applyFont="1" applyFill="1" applyBorder="1" applyAlignment="1" applyProtection="1">
      <alignment horizontal="center" vertical="center"/>
    </xf>
    <xf numFmtId="0" fontId="0" fillId="7" borderId="0" xfId="0" applyFill="1" applyBorder="1" applyAlignment="1" applyProtection="1">
      <alignment horizontal="left" vertical="center"/>
    </xf>
    <xf numFmtId="0" fontId="0" fillId="7" borderId="22" xfId="0" applyFill="1" applyBorder="1" applyAlignment="1" applyProtection="1">
      <alignment horizontal="left" vertical="center"/>
    </xf>
    <xf numFmtId="0" fontId="0" fillId="7" borderId="54" xfId="0" applyFill="1" applyBorder="1" applyAlignment="1" applyProtection="1">
      <alignment horizontal="left" vertical="center"/>
    </xf>
    <xf numFmtId="0" fontId="0" fillId="7" borderId="33" xfId="0" applyFill="1" applyBorder="1" applyAlignment="1" applyProtection="1">
      <alignment horizontal="left" vertical="center"/>
    </xf>
    <xf numFmtId="0" fontId="2" fillId="10" borderId="20" xfId="0" applyFont="1" applyFill="1" applyBorder="1" applyAlignment="1" applyProtection="1">
      <alignment horizontal="center" vertical="center"/>
    </xf>
    <xf numFmtId="0" fontId="2" fillId="10" borderId="21" xfId="0" applyFont="1" applyFill="1" applyBorder="1" applyAlignment="1" applyProtection="1">
      <alignment horizontal="center" vertical="center"/>
    </xf>
    <xf numFmtId="0" fontId="2" fillId="10" borderId="33" xfId="0" applyFont="1" applyFill="1" applyBorder="1" applyAlignment="1" applyProtection="1">
      <alignment horizontal="center" vertical="center"/>
    </xf>
    <xf numFmtId="0" fontId="2" fillId="10" borderId="51" xfId="0" applyFont="1" applyFill="1" applyBorder="1" applyAlignment="1" applyProtection="1">
      <alignment horizontal="center" vertical="center"/>
    </xf>
    <xf numFmtId="0" fontId="8" fillId="5" borderId="69" xfId="0" applyFont="1" applyFill="1" applyBorder="1" applyAlignment="1" applyProtection="1">
      <alignment horizontal="left" vertical="center" wrapText="1"/>
    </xf>
    <xf numFmtId="0" fontId="8" fillId="5" borderId="7" xfId="0" applyFont="1" applyFill="1" applyBorder="1" applyAlignment="1" applyProtection="1">
      <alignment horizontal="left" vertical="center" wrapText="1"/>
    </xf>
    <xf numFmtId="0" fontId="8" fillId="5" borderId="6" xfId="0" applyFont="1" applyFill="1" applyBorder="1" applyAlignment="1" applyProtection="1">
      <alignment horizontal="left" vertical="center" wrapText="1"/>
    </xf>
    <xf numFmtId="0" fontId="0" fillId="0" borderId="89" xfId="0" applyFill="1" applyBorder="1" applyAlignment="1" applyProtection="1">
      <alignment horizontal="center" vertical="center" wrapText="1"/>
    </xf>
    <xf numFmtId="0" fontId="0" fillId="0" borderId="22" xfId="0" applyFill="1" applyBorder="1" applyAlignment="1" applyProtection="1">
      <alignment horizontal="center" vertical="center" wrapText="1"/>
    </xf>
    <xf numFmtId="0" fontId="0" fillId="0" borderId="23" xfId="0"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2" fontId="3" fillId="7" borderId="92" xfId="0" applyNumberFormat="1" applyFont="1" applyFill="1" applyBorder="1" applyAlignment="1" applyProtection="1">
      <alignment horizontal="center" vertical="center" wrapText="1"/>
    </xf>
    <xf numFmtId="2" fontId="40" fillId="7" borderId="93" xfId="0" applyNumberFormat="1" applyFont="1" applyFill="1" applyBorder="1" applyAlignment="1" applyProtection="1">
      <alignment horizontal="center" vertical="center" wrapText="1"/>
    </xf>
    <xf numFmtId="2" fontId="3" fillId="7" borderId="22" xfId="0" applyNumberFormat="1" applyFont="1" applyFill="1" applyBorder="1" applyAlignment="1" applyProtection="1">
      <alignment horizontal="center" vertical="center" wrapText="1"/>
    </xf>
    <xf numFmtId="2" fontId="3" fillId="7" borderId="0" xfId="0" applyNumberFormat="1" applyFont="1" applyFill="1" applyBorder="1" applyAlignment="1" applyProtection="1">
      <alignment horizontal="center" vertical="center" wrapText="1"/>
    </xf>
    <xf numFmtId="2" fontId="40" fillId="7" borderId="0" xfId="0" applyNumberFormat="1" applyFont="1" applyFill="1" applyBorder="1" applyAlignment="1" applyProtection="1">
      <alignment horizontal="center" vertical="center" wrapText="1"/>
    </xf>
    <xf numFmtId="0" fontId="0" fillId="5" borderId="104" xfId="0" applyFill="1" applyBorder="1" applyAlignment="1" applyProtection="1">
      <alignment horizontal="center" vertical="center"/>
    </xf>
    <xf numFmtId="0" fontId="3" fillId="0" borderId="15" xfId="0" applyFont="1" applyFill="1" applyBorder="1" applyAlignment="1" applyProtection="1">
      <alignment horizontal="center" vertical="top" wrapText="1"/>
    </xf>
    <xf numFmtId="0" fontId="14" fillId="10" borderId="22" xfId="0" applyFont="1" applyFill="1" applyBorder="1" applyAlignment="1" applyProtection="1">
      <alignment horizontal="center" vertical="center"/>
    </xf>
    <xf numFmtId="0" fontId="14" fillId="10" borderId="23" xfId="0" applyFont="1" applyFill="1" applyBorder="1" applyAlignment="1" applyProtection="1">
      <alignment horizontal="center" vertical="center"/>
    </xf>
    <xf numFmtId="0" fontId="0" fillId="0" borderId="20" xfId="0" applyFill="1" applyBorder="1" applyAlignment="1" applyProtection="1">
      <alignment horizontal="center" vertical="center" wrapText="1"/>
    </xf>
    <xf numFmtId="0" fontId="0" fillId="7" borderId="98" xfId="0" applyFill="1" applyBorder="1" applyAlignment="1" applyProtection="1">
      <alignment horizontal="left" vertical="top"/>
    </xf>
    <xf numFmtId="0" fontId="0" fillId="7" borderId="99" xfId="0" applyFill="1" applyBorder="1" applyAlignment="1" applyProtection="1">
      <alignment horizontal="left" vertical="top"/>
    </xf>
    <xf numFmtId="0" fontId="9" fillId="5" borderId="69" xfId="0" applyFont="1" applyFill="1" applyBorder="1" applyAlignment="1" applyProtection="1">
      <alignment horizontal="left" vertical="center" wrapText="1"/>
    </xf>
    <xf numFmtId="0" fontId="9" fillId="5" borderId="6" xfId="0" applyFont="1" applyFill="1" applyBorder="1" applyAlignment="1" applyProtection="1">
      <alignment horizontal="left" vertical="center" wrapText="1"/>
    </xf>
    <xf numFmtId="164" fontId="3" fillId="12" borderId="146" xfId="0" applyNumberFormat="1" applyFont="1" applyFill="1" applyBorder="1" applyAlignment="1" applyProtection="1">
      <alignment horizontal="center" vertical="center" wrapText="1"/>
    </xf>
    <xf numFmtId="164" fontId="3" fillId="12" borderId="38" xfId="0" applyNumberFormat="1" applyFont="1" applyFill="1" applyBorder="1" applyAlignment="1" applyProtection="1">
      <alignment horizontal="center" vertical="center" wrapText="1"/>
    </xf>
    <xf numFmtId="1" fontId="3" fillId="12" borderId="14" xfId="0" applyNumberFormat="1" applyFont="1" applyFill="1" applyBorder="1" applyAlignment="1" applyProtection="1">
      <alignment horizontal="center" vertical="center" wrapText="1"/>
    </xf>
    <xf numFmtId="0" fontId="40" fillId="7" borderId="100" xfId="0" applyFont="1" applyFill="1" applyBorder="1" applyAlignment="1" applyProtection="1">
      <alignment horizontal="center" vertical="center" wrapText="1"/>
    </xf>
    <xf numFmtId="0" fontId="61" fillId="0" borderId="104" xfId="0" applyFont="1" applyFill="1" applyBorder="1" applyAlignment="1" applyProtection="1">
      <alignment horizontal="left" vertical="top" wrapText="1"/>
    </xf>
    <xf numFmtId="0" fontId="61" fillId="0" borderId="105" xfId="0" applyFont="1" applyFill="1" applyBorder="1" applyAlignment="1" applyProtection="1">
      <alignment horizontal="left" vertical="top" wrapText="1"/>
    </xf>
    <xf numFmtId="0" fontId="2" fillId="0" borderId="163" xfId="0" applyFont="1" applyFill="1" applyBorder="1" applyAlignment="1" applyProtection="1">
      <alignment horizontal="center" vertical="center" wrapText="1"/>
    </xf>
    <xf numFmtId="0" fontId="2" fillId="0" borderId="42" xfId="0" applyFont="1" applyFill="1" applyBorder="1" applyAlignment="1" applyProtection="1">
      <alignment horizontal="center" vertical="center" wrapText="1"/>
    </xf>
    <xf numFmtId="0" fontId="2" fillId="0" borderId="164" xfId="0" applyFont="1" applyFill="1" applyBorder="1" applyAlignment="1" applyProtection="1">
      <alignment horizontal="center" vertical="center" wrapText="1"/>
    </xf>
    <xf numFmtId="0" fontId="2" fillId="0" borderId="53" xfId="0" applyFont="1" applyFill="1" applyBorder="1" applyAlignment="1" applyProtection="1">
      <alignment horizontal="center" vertical="center" wrapText="1"/>
    </xf>
    <xf numFmtId="0" fontId="2" fillId="0" borderId="41" xfId="0" applyFont="1" applyFill="1" applyBorder="1" applyAlignment="1" applyProtection="1">
      <alignment horizontal="center" vertical="center" wrapText="1"/>
    </xf>
    <xf numFmtId="0" fontId="2" fillId="0" borderId="165" xfId="0" applyFont="1" applyFill="1" applyBorder="1" applyAlignment="1" applyProtection="1">
      <alignment horizontal="center" vertical="center" wrapText="1"/>
    </xf>
    <xf numFmtId="0" fontId="14" fillId="0" borderId="108" xfId="0" applyFont="1" applyFill="1" applyBorder="1" applyAlignment="1" applyProtection="1">
      <alignment horizontal="center" vertical="top" wrapText="1"/>
    </xf>
    <xf numFmtId="0" fontId="14" fillId="0" borderId="18" xfId="0" applyFont="1" applyFill="1" applyBorder="1" applyAlignment="1" applyProtection="1">
      <alignment horizontal="center" vertical="top" wrapText="1"/>
    </xf>
    <xf numFmtId="0" fontId="14" fillId="0" borderId="166" xfId="0" applyFont="1" applyFill="1" applyBorder="1" applyAlignment="1" applyProtection="1">
      <alignment horizontal="center" vertical="top" wrapText="1"/>
    </xf>
    <xf numFmtId="0" fontId="14" fillId="0" borderId="52" xfId="0" applyFont="1" applyFill="1" applyBorder="1" applyAlignment="1" applyProtection="1">
      <alignment horizontal="center" vertical="top" wrapText="1"/>
    </xf>
    <xf numFmtId="0" fontId="14" fillId="0" borderId="14" xfId="0" applyFont="1" applyFill="1" applyBorder="1" applyAlignment="1" applyProtection="1">
      <alignment horizontal="center" vertical="top" wrapText="1"/>
    </xf>
    <xf numFmtId="0" fontId="14" fillId="0" borderId="167" xfId="0" applyFont="1" applyFill="1" applyBorder="1" applyAlignment="1" applyProtection="1">
      <alignment horizontal="center" vertical="top" wrapText="1"/>
    </xf>
    <xf numFmtId="0" fontId="61" fillId="0" borderId="20" xfId="0" applyFont="1" applyFill="1" applyBorder="1" applyAlignment="1" applyProtection="1">
      <alignment horizontal="center" vertical="top" wrapText="1"/>
    </xf>
    <xf numFmtId="2" fontId="14" fillId="10" borderId="85" xfId="0" applyNumberFormat="1" applyFont="1" applyFill="1" applyBorder="1" applyAlignment="1" applyProtection="1">
      <alignment horizontal="center" vertical="center"/>
    </xf>
    <xf numFmtId="2" fontId="14" fillId="10" borderId="84" xfId="0" applyNumberFormat="1" applyFont="1" applyFill="1" applyBorder="1" applyAlignment="1" applyProtection="1">
      <alignment horizontal="center" vertical="center"/>
    </xf>
    <xf numFmtId="2" fontId="57" fillId="10" borderId="120" xfId="0" applyNumberFormat="1" applyFont="1" applyFill="1" applyBorder="1" applyAlignment="1" applyProtection="1">
      <alignment horizontal="center" vertical="center" wrapText="1"/>
    </xf>
    <xf numFmtId="2" fontId="57" fillId="10" borderId="121" xfId="0" applyNumberFormat="1" applyFont="1" applyFill="1" applyBorder="1" applyAlignment="1" applyProtection="1">
      <alignment horizontal="center" vertical="center" wrapText="1"/>
    </xf>
    <xf numFmtId="0" fontId="8" fillId="5" borderId="92" xfId="0" applyFont="1" applyFill="1" applyBorder="1" applyAlignment="1" applyProtection="1">
      <alignment horizontal="left" vertical="top" wrapText="1"/>
    </xf>
    <xf numFmtId="0" fontId="8" fillId="5" borderId="104" xfId="0" applyFont="1" applyFill="1" applyBorder="1" applyAlignment="1" applyProtection="1">
      <alignment horizontal="left" vertical="top"/>
    </xf>
    <xf numFmtId="0" fontId="8" fillId="5" borderId="105" xfId="0" applyFont="1" applyFill="1" applyBorder="1" applyAlignment="1" applyProtection="1">
      <alignment horizontal="left" vertical="top"/>
    </xf>
    <xf numFmtId="0" fontId="8" fillId="5" borderId="58" xfId="0" applyFont="1" applyFill="1" applyBorder="1" applyAlignment="1" applyProtection="1">
      <alignment horizontal="left" vertical="center" wrapText="1"/>
    </xf>
    <xf numFmtId="0" fontId="8" fillId="5" borderId="16" xfId="0" applyFont="1" applyFill="1" applyBorder="1" applyAlignment="1" applyProtection="1">
      <alignment horizontal="left" vertical="center" wrapText="1"/>
    </xf>
    <xf numFmtId="0" fontId="8" fillId="5" borderId="17" xfId="0" applyFont="1" applyFill="1" applyBorder="1" applyAlignment="1" applyProtection="1">
      <alignment horizontal="left" vertical="center" wrapText="1"/>
    </xf>
    <xf numFmtId="0" fontId="8" fillId="5" borderId="102" xfId="0" applyFont="1" applyFill="1" applyBorder="1" applyAlignment="1" applyProtection="1">
      <alignment horizontal="left" vertical="center" wrapText="1"/>
    </xf>
    <xf numFmtId="0" fontId="8" fillId="5" borderId="99" xfId="0" applyFont="1" applyFill="1" applyBorder="1" applyAlignment="1" applyProtection="1">
      <alignment horizontal="left" vertical="center" wrapText="1"/>
    </xf>
    <xf numFmtId="0" fontId="8" fillId="5" borderId="100" xfId="0" applyFont="1" applyFill="1" applyBorder="1" applyAlignment="1" applyProtection="1">
      <alignment horizontal="left" vertical="center" wrapText="1"/>
    </xf>
    <xf numFmtId="0" fontId="8" fillId="7" borderId="85" xfId="0" applyFont="1" applyFill="1" applyBorder="1" applyAlignment="1" applyProtection="1">
      <alignment horizontal="left" vertical="top" wrapText="1"/>
    </xf>
    <xf numFmtId="0" fontId="8" fillId="7" borderId="84" xfId="0" applyFont="1" applyFill="1" applyBorder="1" applyAlignment="1" applyProtection="1">
      <alignment horizontal="left" vertical="top" wrapText="1"/>
    </xf>
    <xf numFmtId="0" fontId="8" fillId="7" borderId="58" xfId="0" applyFont="1" applyFill="1" applyBorder="1" applyAlignment="1" applyProtection="1">
      <alignment horizontal="left" vertical="center" wrapText="1"/>
    </xf>
    <xf numFmtId="0" fontId="8" fillId="7" borderId="16" xfId="0" applyFont="1" applyFill="1" applyBorder="1" applyAlignment="1" applyProtection="1">
      <alignment horizontal="left" vertical="center" wrapText="1"/>
    </xf>
    <xf numFmtId="0" fontId="8" fillId="7" borderId="117" xfId="0" applyFont="1" applyFill="1" applyBorder="1" applyAlignment="1" applyProtection="1">
      <alignment horizontal="left" vertical="center" wrapText="1"/>
    </xf>
    <xf numFmtId="0" fontId="8" fillId="7" borderId="118" xfId="0" applyFont="1" applyFill="1" applyBorder="1" applyAlignment="1" applyProtection="1">
      <alignment horizontal="left" vertical="center" wrapText="1"/>
    </xf>
    <xf numFmtId="0" fontId="57" fillId="10" borderId="61" xfId="0" applyFont="1" applyFill="1" applyBorder="1" applyAlignment="1" applyProtection="1">
      <alignment horizontal="center" vertical="center" wrapText="1"/>
    </xf>
    <xf numFmtId="0" fontId="57" fillId="10" borderId="121" xfId="0" applyFont="1" applyFill="1" applyBorder="1" applyAlignment="1" applyProtection="1">
      <alignment horizontal="center" vertical="center" wrapText="1"/>
    </xf>
    <xf numFmtId="0" fontId="14" fillId="10" borderId="92" xfId="0" applyFont="1" applyFill="1" applyBorder="1" applyAlignment="1" applyProtection="1">
      <alignment horizontal="center" vertical="center"/>
    </xf>
    <xf numFmtId="0" fontId="14" fillId="10" borderId="89" xfId="0" applyFont="1" applyFill="1" applyBorder="1" applyAlignment="1" applyProtection="1">
      <alignment horizontal="center" vertical="center"/>
    </xf>
    <xf numFmtId="0" fontId="8" fillId="5" borderId="96" xfId="0" applyFont="1" applyFill="1" applyBorder="1" applyAlignment="1" applyProtection="1">
      <alignment horizontal="left" vertical="top" wrapText="1"/>
    </xf>
    <xf numFmtId="0" fontId="8" fillId="5" borderId="89" xfId="0" applyFont="1" applyFill="1" applyBorder="1" applyAlignment="1" applyProtection="1">
      <alignment horizontal="left" vertical="top" wrapText="1"/>
    </xf>
    <xf numFmtId="0" fontId="8" fillId="7" borderId="116" xfId="0" applyFont="1" applyFill="1" applyBorder="1" applyAlignment="1" applyProtection="1">
      <alignment horizontal="left" vertical="top" wrapText="1"/>
    </xf>
    <xf numFmtId="0" fontId="8" fillId="7" borderId="86" xfId="0" applyFont="1" applyFill="1" applyBorder="1" applyAlignment="1" applyProtection="1">
      <alignment horizontal="left" vertical="top" wrapText="1"/>
    </xf>
    <xf numFmtId="0" fontId="8" fillId="5" borderId="14" xfId="0" applyFont="1" applyFill="1" applyBorder="1" applyAlignment="1" applyProtection="1">
      <alignment horizontal="left" vertical="center" wrapText="1"/>
    </xf>
    <xf numFmtId="0" fontId="8" fillId="5" borderId="85" xfId="0" applyFont="1" applyFill="1" applyBorder="1" applyAlignment="1" applyProtection="1">
      <alignment horizontal="left" vertical="top" wrapText="1"/>
    </xf>
    <xf numFmtId="0" fontId="3" fillId="5" borderId="84" xfId="0" applyFont="1" applyFill="1" applyBorder="1" applyAlignment="1" applyProtection="1">
      <alignment horizontal="left" vertical="top"/>
    </xf>
    <xf numFmtId="0" fontId="8" fillId="5" borderId="102" xfId="0" applyFont="1" applyFill="1" applyBorder="1" applyAlignment="1" applyProtection="1">
      <alignment horizontal="left" vertical="center"/>
    </xf>
    <xf numFmtId="0" fontId="8" fillId="5" borderId="99" xfId="0" applyFont="1" applyFill="1" applyBorder="1" applyAlignment="1" applyProtection="1">
      <alignment horizontal="left" vertical="center"/>
    </xf>
    <xf numFmtId="0" fontId="8" fillId="5" borderId="100" xfId="0" applyFont="1" applyFill="1" applyBorder="1" applyAlignment="1" applyProtection="1">
      <alignment horizontal="left" vertical="center"/>
    </xf>
    <xf numFmtId="0" fontId="8" fillId="5" borderId="0" xfId="0" applyFont="1" applyFill="1" applyBorder="1" applyAlignment="1" applyProtection="1">
      <alignment horizontal="left" vertical="top" wrapText="1"/>
    </xf>
    <xf numFmtId="0" fontId="8" fillId="5" borderId="23" xfId="0" applyFont="1" applyFill="1" applyBorder="1" applyAlignment="1" applyProtection="1">
      <alignment horizontal="left" vertical="top" wrapText="1"/>
    </xf>
    <xf numFmtId="0" fontId="70" fillId="0" borderId="28" xfId="0" applyFont="1" applyFill="1" applyBorder="1" applyAlignment="1">
      <alignment horizontal="center" vertical="center"/>
    </xf>
    <xf numFmtId="0" fontId="26" fillId="0" borderId="0" xfId="0" applyFont="1" applyFill="1" applyBorder="1" applyAlignment="1">
      <alignment horizontal="left" vertical="top" wrapText="1"/>
    </xf>
    <xf numFmtId="0" fontId="26" fillId="0" borderId="15" xfId="0" applyFont="1" applyFill="1" applyBorder="1" applyAlignment="1">
      <alignment horizontal="left" vertical="center" wrapText="1"/>
    </xf>
    <xf numFmtId="0" fontId="26" fillId="0" borderId="16" xfId="0" applyFont="1" applyFill="1" applyBorder="1" applyAlignment="1">
      <alignment horizontal="left" vertical="center" wrapText="1"/>
    </xf>
    <xf numFmtId="0" fontId="26" fillId="0" borderId="17" xfId="0" applyFont="1" applyFill="1" applyBorder="1" applyAlignment="1">
      <alignment horizontal="left" vertical="center" wrapText="1"/>
    </xf>
  </cellXfs>
  <cellStyles count="3">
    <cellStyle name="Hyperlink" xfId="2" builtinId="8"/>
    <cellStyle name="Normal" xfId="0" builtinId="0"/>
    <cellStyle name="Normal 2" xfId="1"/>
  </cellStyles>
  <dxfs count="2">
    <dxf>
      <font>
        <color rgb="FFFF0000"/>
      </font>
    </dxf>
    <dxf>
      <font>
        <color rgb="FFFF0000"/>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iff"/><Relationship Id="rId2" Type="http://schemas.openxmlformats.org/officeDocument/2006/relationships/image" Target="../media/image2.tiff"/><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3" Type="http://schemas.openxmlformats.org/officeDocument/2006/relationships/image" Target="../media/image6.tiff"/><Relationship Id="rId2" Type="http://schemas.openxmlformats.org/officeDocument/2006/relationships/image" Target="../media/image5.tiff"/><Relationship Id="rId1" Type="http://schemas.openxmlformats.org/officeDocument/2006/relationships/image" Target="../media/image4.tiff"/><Relationship Id="rId4" Type="http://schemas.openxmlformats.org/officeDocument/2006/relationships/image" Target="../media/image7.tif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13367</xdr:rowOff>
    </xdr:from>
    <xdr:to>
      <xdr:col>14</xdr:col>
      <xdr:colOff>306834</xdr:colOff>
      <xdr:row>187</xdr:row>
      <xdr:rowOff>80858</xdr:rowOff>
    </xdr:to>
    <xdr:grpSp>
      <xdr:nvGrpSpPr>
        <xdr:cNvPr id="10" name="Group 9">
          <a:extLst>
            <a:ext uri="{FF2B5EF4-FFF2-40B4-BE49-F238E27FC236}">
              <a16:creationId xmlns:a16="http://schemas.microsoft.com/office/drawing/2014/main" xmlns="" id="{DB2BB19E-2FD4-4CE6-A744-576BB0457626}"/>
            </a:ext>
          </a:extLst>
        </xdr:cNvPr>
        <xdr:cNvGrpSpPr/>
      </xdr:nvGrpSpPr>
      <xdr:grpSpPr>
        <a:xfrm>
          <a:off x="0" y="13367"/>
          <a:ext cx="7752209" cy="29753741"/>
          <a:chOff x="596928" y="1286522"/>
          <a:chExt cx="8150952" cy="31507184"/>
        </a:xfrm>
      </xdr:grpSpPr>
      <xdr:pic>
        <xdr:nvPicPr>
          <xdr:cNvPr id="4" name="Picture 3">
            <a:extLst>
              <a:ext uri="{FF2B5EF4-FFF2-40B4-BE49-F238E27FC236}">
                <a16:creationId xmlns:a16="http://schemas.microsoft.com/office/drawing/2014/main" xmlns="" id="{82381211-2856-4EFD-AA39-40680F6241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6928" y="1286522"/>
            <a:ext cx="8148918" cy="10440520"/>
          </a:xfrm>
          <a:prstGeom prst="rect">
            <a:avLst/>
          </a:prstGeom>
          <a:ln>
            <a:solidFill>
              <a:schemeClr val="tx1"/>
            </a:solidFill>
          </a:ln>
        </xdr:spPr>
      </xdr:pic>
      <xdr:pic>
        <xdr:nvPicPr>
          <xdr:cNvPr id="7" name="Picture 6">
            <a:extLst>
              <a:ext uri="{FF2B5EF4-FFF2-40B4-BE49-F238E27FC236}">
                <a16:creationId xmlns:a16="http://schemas.microsoft.com/office/drawing/2014/main" xmlns="" id="{A1D84E7A-60BA-4B95-8B4F-BD85A88BD4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8962" y="11842912"/>
            <a:ext cx="8148918" cy="10425134"/>
          </a:xfrm>
          <a:prstGeom prst="rect">
            <a:avLst/>
          </a:prstGeom>
          <a:ln>
            <a:solidFill>
              <a:schemeClr val="tx1"/>
            </a:solidFill>
          </a:ln>
        </xdr:spPr>
      </xdr:pic>
      <xdr:pic>
        <xdr:nvPicPr>
          <xdr:cNvPr id="9" name="Picture 8">
            <a:extLst>
              <a:ext uri="{FF2B5EF4-FFF2-40B4-BE49-F238E27FC236}">
                <a16:creationId xmlns:a16="http://schemas.microsoft.com/office/drawing/2014/main" xmlns="" id="{E30287BF-AEEF-48DD-B964-25CD28DE01F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5621" y="22346407"/>
            <a:ext cx="8136014" cy="10447299"/>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70138</xdr:rowOff>
    </xdr:from>
    <xdr:to>
      <xdr:col>18</xdr:col>
      <xdr:colOff>384048</xdr:colOff>
      <xdr:row>194</xdr:row>
      <xdr:rowOff>85613</xdr:rowOff>
    </xdr:to>
    <xdr:grpSp>
      <xdr:nvGrpSpPr>
        <xdr:cNvPr id="10" name="Group 9">
          <a:extLst>
            <a:ext uri="{FF2B5EF4-FFF2-40B4-BE49-F238E27FC236}">
              <a16:creationId xmlns:a16="http://schemas.microsoft.com/office/drawing/2014/main" xmlns="" id="{C0B71FAA-3060-4014-9A68-7BD593E83CF5}"/>
            </a:ext>
          </a:extLst>
        </xdr:cNvPr>
        <xdr:cNvGrpSpPr/>
      </xdr:nvGrpSpPr>
      <xdr:grpSpPr>
        <a:xfrm>
          <a:off x="0" y="482888"/>
          <a:ext cx="9956673" cy="30495475"/>
          <a:chOff x="0" y="1013113"/>
          <a:chExt cx="10099548" cy="30495475"/>
        </a:xfrm>
      </xdr:grpSpPr>
      <xdr:pic>
        <xdr:nvPicPr>
          <xdr:cNvPr id="3" name="Picture 2">
            <a:extLst>
              <a:ext uri="{FF2B5EF4-FFF2-40B4-BE49-F238E27FC236}">
                <a16:creationId xmlns:a16="http://schemas.microsoft.com/office/drawing/2014/main" xmlns="" id="{DD9A3C56-9352-4F5C-9DD1-4B295D1533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013113"/>
            <a:ext cx="10099548" cy="7550023"/>
          </a:xfrm>
          <a:prstGeom prst="rect">
            <a:avLst/>
          </a:prstGeom>
          <a:ln>
            <a:solidFill>
              <a:schemeClr val="tx1"/>
            </a:solidFill>
          </a:ln>
        </xdr:spPr>
      </xdr:pic>
      <xdr:pic>
        <xdr:nvPicPr>
          <xdr:cNvPr id="5" name="Picture 4">
            <a:extLst>
              <a:ext uri="{FF2B5EF4-FFF2-40B4-BE49-F238E27FC236}">
                <a16:creationId xmlns:a16="http://schemas.microsoft.com/office/drawing/2014/main" xmlns="" id="{4967176D-161D-4563-8FEB-B20CA61AB2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8667660"/>
            <a:ext cx="10085694" cy="7561279"/>
          </a:xfrm>
          <a:prstGeom prst="rect">
            <a:avLst/>
          </a:prstGeom>
          <a:ln>
            <a:solidFill>
              <a:schemeClr val="tx1"/>
            </a:solidFill>
          </a:ln>
        </xdr:spPr>
      </xdr:pic>
      <xdr:pic>
        <xdr:nvPicPr>
          <xdr:cNvPr id="7" name="Picture 6">
            <a:extLst>
              <a:ext uri="{FF2B5EF4-FFF2-40B4-BE49-F238E27FC236}">
                <a16:creationId xmlns:a16="http://schemas.microsoft.com/office/drawing/2014/main" xmlns="" id="{0D4D9C90-093D-49CC-9EDC-C8FC96934F8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6304598"/>
            <a:ext cx="10085694" cy="7546848"/>
          </a:xfrm>
          <a:prstGeom prst="rect">
            <a:avLst/>
          </a:prstGeom>
          <a:ln>
            <a:solidFill>
              <a:schemeClr val="tx1"/>
            </a:solidFill>
          </a:ln>
        </xdr:spPr>
      </xdr:pic>
      <xdr:pic>
        <xdr:nvPicPr>
          <xdr:cNvPr id="9" name="Picture 8">
            <a:extLst>
              <a:ext uri="{FF2B5EF4-FFF2-40B4-BE49-F238E27FC236}">
                <a16:creationId xmlns:a16="http://schemas.microsoft.com/office/drawing/2014/main" xmlns="" id="{B46B379C-F292-4E70-8B13-F99DDDED7A8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23947309"/>
            <a:ext cx="10085694" cy="7561279"/>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monarchlab.org/mlmp/training/online-training" TargetMode="External"/><Relationship Id="rId7" Type="http://schemas.openxmlformats.org/officeDocument/2006/relationships/drawing" Target="../drawings/drawing1.xml"/><Relationship Id="rId2" Type="http://schemas.openxmlformats.org/officeDocument/2006/relationships/hyperlink" Target="https://monarchjointventure.org/get-involved/mcsp-monitoring" TargetMode="External"/><Relationship Id="rId1" Type="http://schemas.openxmlformats.org/officeDocument/2006/relationships/hyperlink" Target="https://www.learner.org/jnorth/maps/galleries" TargetMode="External"/><Relationship Id="rId6" Type="http://schemas.openxmlformats.org/officeDocument/2006/relationships/printerSettings" Target="../printerSettings/printerSettings5.bin"/><Relationship Id="rId5" Type="http://schemas.openxmlformats.org/officeDocument/2006/relationships/hyperlink" Target="https://nrcs.maps.arcgis.com/apps/webappviewer/index.html?id=cdf856e6c26a4578874c456a3d6a132f" TargetMode="External"/><Relationship Id="rId4" Type="http://schemas.openxmlformats.org/officeDocument/2006/relationships/hyperlink" Target="http://nrcs.maps.arcgis.com/apps/Cascade/index.html?appid=8c9b052d51214cc3b6742a4ddf0a98cc"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45"/>
  <sheetViews>
    <sheetView tabSelected="1" view="pageBreakPreview" zoomScale="120" zoomScaleNormal="140" zoomScaleSheetLayoutView="120" workbookViewId="0">
      <selection sqref="A1:BG1"/>
    </sheetView>
  </sheetViews>
  <sheetFormatPr defaultColWidth="9.33203125" defaultRowHeight="12.75" x14ac:dyDescent="0.2"/>
  <cols>
    <col min="1" max="1" width="4" style="27" customWidth="1"/>
    <col min="2" max="2" width="26.6640625" style="27" customWidth="1"/>
    <col min="3" max="3" width="2.1640625" style="27" customWidth="1"/>
    <col min="4" max="4" width="5.33203125" style="27" customWidth="1"/>
    <col min="5" max="5" width="11.1640625" style="27" customWidth="1"/>
    <col min="6" max="6" width="1.1640625" style="27" customWidth="1"/>
    <col min="7" max="7" width="1" style="27" customWidth="1"/>
    <col min="8" max="8" width="1.1640625" style="27" hidden="1" customWidth="1"/>
    <col min="9" max="9" width="1.6640625" style="27" customWidth="1"/>
    <col min="10" max="10" width="1.1640625" style="27" customWidth="1"/>
    <col min="11" max="11" width="3.5" style="27" customWidth="1"/>
    <col min="12" max="13" width="1.1640625" style="27" customWidth="1"/>
    <col min="14" max="14" width="4.6640625" style="27" customWidth="1"/>
    <col min="15" max="15" width="5.1640625" style="27" customWidth="1"/>
    <col min="16" max="16" width="1.1640625" style="27" customWidth="1"/>
    <col min="17" max="17" width="0.1640625" style="27" customWidth="1"/>
    <col min="18" max="18" width="1.1640625" style="27" customWidth="1"/>
    <col min="19" max="19" width="2.1640625" style="27" customWidth="1"/>
    <col min="20" max="20" width="1" style="27" customWidth="1"/>
    <col min="21" max="21" width="0.83203125" style="27" customWidth="1"/>
    <col min="22" max="22" width="3.6640625" style="27" customWidth="1"/>
    <col min="23" max="23" width="2.33203125" style="27" customWidth="1"/>
    <col min="24" max="24" width="3.33203125" style="27" customWidth="1"/>
    <col min="25" max="25" width="2.1640625" style="27" customWidth="1"/>
    <col min="26" max="26" width="1.1640625" style="27" customWidth="1"/>
    <col min="27" max="27" width="4" style="27" customWidth="1"/>
    <col min="28" max="28" width="1.1640625" style="27" hidden="1" customWidth="1"/>
    <col min="29" max="32" width="2.1640625" style="27" customWidth="1"/>
    <col min="33" max="33" width="3.6640625" style="27" customWidth="1"/>
    <col min="34" max="36" width="1.1640625" style="27" customWidth="1"/>
    <col min="37" max="37" width="2.1640625" style="27" customWidth="1"/>
    <col min="38" max="39" width="1.1640625" style="27" customWidth="1"/>
    <col min="40" max="40" width="2.5" style="27" customWidth="1"/>
    <col min="41" max="42" width="3.33203125" style="27" customWidth="1"/>
    <col min="43" max="43" width="2.1640625" style="27" customWidth="1"/>
    <col min="44" max="44" width="2.83203125" style="27" customWidth="1"/>
    <col min="45" max="45" width="3.33203125" style="27" customWidth="1"/>
    <col min="46" max="46" width="1.1640625" style="27" customWidth="1"/>
    <col min="47" max="47" width="2.1640625" style="27" customWidth="1"/>
    <col min="48" max="48" width="4.5" style="27" customWidth="1"/>
    <col min="49" max="49" width="2.1640625" style="27" customWidth="1"/>
    <col min="50" max="50" width="2.5" style="27" customWidth="1"/>
    <col min="51" max="53" width="1.1640625" style="27" customWidth="1"/>
    <col min="54" max="54" width="5" style="27" customWidth="1"/>
    <col min="55" max="55" width="7" style="27" customWidth="1"/>
    <col min="56" max="56" width="3.33203125" style="27" customWidth="1"/>
    <col min="57" max="57" width="1.5" style="27" customWidth="1"/>
    <col min="58" max="58" width="6.83203125" style="27" customWidth="1"/>
    <col min="59" max="59" width="8.6640625" style="27" customWidth="1"/>
    <col min="60" max="62" width="9.33203125" style="83"/>
    <col min="63" max="16384" width="9.33203125" style="27"/>
  </cols>
  <sheetData>
    <row r="1" spans="1:62" ht="18.75" customHeight="1" x14ac:dyDescent="0.2">
      <c r="A1" s="160" t="s">
        <v>40</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2"/>
    </row>
    <row r="2" spans="1:62" ht="15.95" customHeight="1" x14ac:dyDescent="0.2">
      <c r="A2" s="163"/>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8"/>
    </row>
    <row r="3" spans="1:62" ht="15.75" x14ac:dyDescent="0.2">
      <c r="A3" s="156" t="s">
        <v>171</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8"/>
    </row>
    <row r="4" spans="1:62" ht="18" x14ac:dyDescent="0.2">
      <c r="A4" s="159"/>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8"/>
    </row>
    <row r="5" spans="1:62" ht="18" x14ac:dyDescent="0.2">
      <c r="A5" s="155"/>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8"/>
    </row>
    <row r="6" spans="1:62" ht="18" customHeight="1" x14ac:dyDescent="0.2">
      <c r="A6" s="149" t="s">
        <v>31</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1"/>
    </row>
    <row r="7" spans="1:62" ht="15" x14ac:dyDescent="0.2">
      <c r="A7" s="146"/>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8"/>
    </row>
    <row r="8" spans="1:62" x14ac:dyDescent="0.2">
      <c r="A8" s="149" t="s">
        <v>44</v>
      </c>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1"/>
    </row>
    <row r="9" spans="1:62" x14ac:dyDescent="0.2">
      <c r="A9" s="164"/>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1"/>
    </row>
    <row r="10" spans="1:62" x14ac:dyDescent="0.2">
      <c r="A10" s="164"/>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1"/>
    </row>
    <row r="11" spans="1:62" ht="43.5" customHeight="1" x14ac:dyDescent="0.2">
      <c r="A11" s="164"/>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1"/>
    </row>
    <row r="12" spans="1:62" ht="15" x14ac:dyDescent="0.2">
      <c r="A12" s="146"/>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8"/>
    </row>
    <row r="13" spans="1:62" ht="66.75" customHeight="1" x14ac:dyDescent="0.2">
      <c r="A13" s="149" t="s">
        <v>130</v>
      </c>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1"/>
    </row>
    <row r="14" spans="1:62" s="30" customFormat="1" ht="16.5" customHeight="1" x14ac:dyDescent="0.2">
      <c r="A14" s="152" t="s">
        <v>36</v>
      </c>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8"/>
      <c r="BH14" s="121"/>
      <c r="BI14" s="121"/>
      <c r="BJ14" s="121"/>
    </row>
    <row r="15" spans="1:62" s="30" customFormat="1" ht="30.75" customHeight="1" x14ac:dyDescent="0.2">
      <c r="A15" s="29"/>
      <c r="B15" s="153" t="s">
        <v>131</v>
      </c>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4"/>
      <c r="BH15" s="121"/>
      <c r="BI15" s="121"/>
      <c r="BJ15" s="121"/>
    </row>
    <row r="16" spans="1:62" s="30" customFormat="1" ht="33.75" customHeight="1" x14ac:dyDescent="0.2">
      <c r="A16" s="29"/>
      <c r="B16" s="153" t="s">
        <v>34</v>
      </c>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1"/>
      <c r="BH16" s="121"/>
      <c r="BI16" s="121"/>
      <c r="BJ16" s="121"/>
    </row>
    <row r="17" spans="1:62" s="30" customFormat="1" ht="15" customHeight="1" x14ac:dyDescent="0.2">
      <c r="A17" s="146"/>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8"/>
      <c r="BH17" s="121"/>
      <c r="BI17" s="121"/>
      <c r="BJ17" s="121"/>
    </row>
    <row r="18" spans="1:62" s="30" customFormat="1" ht="17.25" customHeight="1" x14ac:dyDescent="0.2">
      <c r="A18" s="166" t="s">
        <v>132</v>
      </c>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8"/>
      <c r="BH18" s="121"/>
      <c r="BI18" s="121"/>
      <c r="BJ18" s="121"/>
    </row>
    <row r="19" spans="1:62" s="30" customFormat="1" ht="15" x14ac:dyDescent="0.2">
      <c r="A19" s="26"/>
      <c r="B19" s="153" t="s">
        <v>38</v>
      </c>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1"/>
      <c r="BH19" s="121"/>
      <c r="BI19" s="121"/>
      <c r="BJ19" s="121"/>
    </row>
    <row r="20" spans="1:62" s="30" customFormat="1" ht="35.25" customHeight="1" x14ac:dyDescent="0.2">
      <c r="A20" s="26"/>
      <c r="B20" s="150"/>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1"/>
      <c r="BH20" s="121"/>
      <c r="BI20" s="121"/>
      <c r="BJ20" s="121"/>
    </row>
    <row r="21" spans="1:62" s="30" customFormat="1" ht="15" x14ac:dyDescent="0.2">
      <c r="A21" s="146"/>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8"/>
      <c r="BH21" s="121"/>
      <c r="BI21" s="121"/>
      <c r="BJ21" s="121"/>
    </row>
    <row r="22" spans="1:62" s="30" customFormat="1" ht="15" customHeight="1" x14ac:dyDescent="0.2">
      <c r="A22" s="166" t="s">
        <v>129</v>
      </c>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70"/>
      <c r="BH22" s="121"/>
      <c r="BI22" s="121"/>
      <c r="BJ22" s="121"/>
    </row>
    <row r="23" spans="1:62" s="30" customFormat="1" ht="15" customHeight="1" x14ac:dyDescent="0.2">
      <c r="A23" s="166"/>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70"/>
      <c r="BH23" s="121"/>
      <c r="BI23" s="121"/>
      <c r="BJ23" s="121"/>
    </row>
    <row r="24" spans="1:62" s="30" customFormat="1" ht="15" customHeight="1" x14ac:dyDescent="0.2">
      <c r="A24" s="166"/>
      <c r="B24" s="169"/>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70"/>
      <c r="BH24" s="121"/>
      <c r="BI24" s="121"/>
      <c r="BJ24" s="121"/>
    </row>
    <row r="25" spans="1:62" s="30" customFormat="1" ht="15" customHeight="1" x14ac:dyDescent="0.2">
      <c r="A25" s="28"/>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3"/>
      <c r="BH25" s="121"/>
      <c r="BI25" s="121"/>
      <c r="BJ25" s="121"/>
    </row>
    <row r="26" spans="1:62" s="30" customFormat="1" ht="15" customHeight="1" x14ac:dyDescent="0.2">
      <c r="A26" s="149" t="s">
        <v>165</v>
      </c>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4"/>
      <c r="BH26" s="121"/>
      <c r="BI26" s="121"/>
      <c r="BJ26" s="121"/>
    </row>
    <row r="27" spans="1:62" s="30" customFormat="1" ht="15" customHeight="1" x14ac:dyDescent="0.2">
      <c r="A27" s="149"/>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4"/>
      <c r="BH27" s="121"/>
      <c r="BI27" s="121"/>
      <c r="BJ27" s="121"/>
    </row>
    <row r="28" spans="1:62" s="30" customFormat="1" ht="15" customHeight="1" x14ac:dyDescent="0.2">
      <c r="A28" s="149"/>
      <c r="B28" s="153"/>
      <c r="C28" s="153"/>
      <c r="D28" s="153"/>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4"/>
      <c r="BH28" s="121"/>
      <c r="BI28" s="121"/>
      <c r="BJ28" s="121"/>
    </row>
    <row r="29" spans="1:62" s="30" customFormat="1" ht="35.25" customHeight="1" thickBot="1" x14ac:dyDescent="0.25">
      <c r="A29" s="171" t="s">
        <v>166</v>
      </c>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3"/>
      <c r="BH29" s="121"/>
      <c r="BI29" s="121"/>
      <c r="BJ29" s="121"/>
    </row>
    <row r="30" spans="1:62" s="30" customFormat="1" ht="15" x14ac:dyDescent="0.2">
      <c r="A30" s="165"/>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21"/>
      <c r="BI30" s="121"/>
      <c r="BJ30" s="121"/>
    </row>
    <row r="31" spans="1:62" s="30" customFormat="1" ht="15" x14ac:dyDescent="0.2">
      <c r="A31" s="147"/>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21"/>
      <c r="BI31" s="121"/>
      <c r="BJ31" s="121"/>
    </row>
    <row r="32" spans="1:62" s="30" customFormat="1" ht="15" x14ac:dyDescent="0.2">
      <c r="A32" s="147"/>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21"/>
      <c r="BI32" s="121"/>
      <c r="BJ32" s="121"/>
    </row>
    <row r="33" spans="1:59" x14ac:dyDescent="0.2">
      <c r="A33" s="147"/>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row>
    <row r="34" spans="1:59" x14ac:dyDescent="0.2">
      <c r="A34" s="147"/>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row>
    <row r="35" spans="1:59" x14ac:dyDescent="0.2">
      <c r="A35" s="147"/>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row>
    <row r="36" spans="1:59" x14ac:dyDescent="0.2">
      <c r="A36" s="147"/>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row>
    <row r="37" spans="1:59" x14ac:dyDescent="0.2">
      <c r="A37" s="147"/>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row>
    <row r="38" spans="1:59" x14ac:dyDescent="0.2">
      <c r="A38" s="147"/>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row>
    <row r="39" spans="1:59" ht="0.75" customHeight="1" x14ac:dyDescent="0.2">
      <c r="A39" s="147"/>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row>
    <row r="40" spans="1:59" ht="12.75" hidden="1" customHeight="1" x14ac:dyDescent="0.2">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row>
    <row r="41" spans="1:59" ht="12.75" hidden="1" customHeight="1" x14ac:dyDescent="0.2">
      <c r="A41" s="147"/>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row>
    <row r="42" spans="1:59" ht="12.75" hidden="1" customHeight="1" x14ac:dyDescent="0.2">
      <c r="A42" s="147"/>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row>
    <row r="43" spans="1:59" ht="12.75" hidden="1" customHeight="1" x14ac:dyDescent="0.2">
      <c r="A43" s="147"/>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row>
    <row r="44" spans="1:59" x14ac:dyDescent="0.2">
      <c r="A44" s="147"/>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row>
    <row r="45" spans="1:59" x14ac:dyDescent="0.2">
      <c r="A45" s="147"/>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row>
  </sheetData>
  <sheetProtection selectLockedCells="1"/>
  <mergeCells count="21">
    <mergeCell ref="A21:BG21"/>
    <mergeCell ref="A8:BG11"/>
    <mergeCell ref="A30:BG45"/>
    <mergeCell ref="A17:BG17"/>
    <mergeCell ref="B16:BG16"/>
    <mergeCell ref="A18:BG18"/>
    <mergeCell ref="B19:BG20"/>
    <mergeCell ref="A22:BG24"/>
    <mergeCell ref="A26:BG28"/>
    <mergeCell ref="A29:BG29"/>
    <mergeCell ref="A5:BG5"/>
    <mergeCell ref="A3:BG3"/>
    <mergeCell ref="A4:BG4"/>
    <mergeCell ref="A6:BG6"/>
    <mergeCell ref="A1:BG1"/>
    <mergeCell ref="A2:BG2"/>
    <mergeCell ref="A7:BG7"/>
    <mergeCell ref="A12:BG12"/>
    <mergeCell ref="A13:BG13"/>
    <mergeCell ref="A14:BG14"/>
    <mergeCell ref="B15:BG15"/>
  </mergeCells>
  <pageMargins left="0.45" right="0.45" top="0.5" bottom="0.5" header="0.3" footer="0.3"/>
  <pageSetup scale="80" fitToHeight="0" orientation="landscape" r:id="rId1"/>
  <headerFooter scaleWithDoc="0" alignWithMargins="0">
    <oddFooter>&amp;RJune 2018</oddFooter>
  </headerFooter>
  <rowBreaks count="1" manualBreakCount="1">
    <brk id="29" max="5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J186"/>
  <sheetViews>
    <sheetView zoomScale="120" zoomScaleNormal="120" zoomScaleSheetLayoutView="100" workbookViewId="0">
      <selection sqref="A1:BG1"/>
    </sheetView>
  </sheetViews>
  <sheetFormatPr defaultColWidth="9.33203125" defaultRowHeight="12.75" x14ac:dyDescent="0.2"/>
  <cols>
    <col min="1" max="1" width="4" style="27" customWidth="1"/>
    <col min="2" max="2" width="26.6640625" style="27" customWidth="1"/>
    <col min="3" max="3" width="2.1640625" style="27" customWidth="1"/>
    <col min="4" max="4" width="5.33203125" style="27" customWidth="1"/>
    <col min="5" max="5" width="11.1640625" style="27" customWidth="1"/>
    <col min="6" max="6" width="1.1640625" style="27" customWidth="1"/>
    <col min="7" max="7" width="1" style="27" customWidth="1"/>
    <col min="8" max="8" width="1.1640625" style="27" hidden="1" customWidth="1"/>
    <col min="9" max="9" width="1.6640625" style="27" customWidth="1"/>
    <col min="10" max="10" width="1.1640625" style="27" customWidth="1"/>
    <col min="11" max="11" width="3.5" style="27" customWidth="1"/>
    <col min="12" max="13" width="1.1640625" style="27" customWidth="1"/>
    <col min="14" max="14" width="4.6640625" style="27" customWidth="1"/>
    <col min="15" max="15" width="5.1640625" style="27" customWidth="1"/>
    <col min="16" max="16" width="1.1640625" style="27" customWidth="1"/>
    <col min="17" max="17" width="0.1640625" style="27" customWidth="1"/>
    <col min="18" max="18" width="1.1640625" style="27" customWidth="1"/>
    <col min="19" max="19" width="2.1640625" style="27" customWidth="1"/>
    <col min="20" max="20" width="1" style="27" customWidth="1"/>
    <col min="21" max="21" width="0.83203125" style="27" customWidth="1"/>
    <col min="22" max="22" width="3.6640625" style="27" customWidth="1"/>
    <col min="23" max="23" width="2.33203125" style="27" customWidth="1"/>
    <col min="24" max="24" width="3.33203125" style="27" customWidth="1"/>
    <col min="25" max="25" width="2.1640625" style="27" customWidth="1"/>
    <col min="26" max="26" width="1.1640625" style="27" customWidth="1"/>
    <col min="27" max="27" width="4" style="27" customWidth="1"/>
    <col min="28" max="28" width="1.1640625" style="27" hidden="1" customWidth="1"/>
    <col min="29" max="32" width="2.1640625" style="27" customWidth="1"/>
    <col min="33" max="33" width="3.6640625" style="27" customWidth="1"/>
    <col min="34" max="36" width="1.1640625" style="27" customWidth="1"/>
    <col min="37" max="37" width="2.1640625" style="27" customWidth="1"/>
    <col min="38" max="39" width="1.1640625" style="27" customWidth="1"/>
    <col min="40" max="40" width="2.5" style="27" customWidth="1"/>
    <col min="41" max="42" width="3.33203125" style="27" customWidth="1"/>
    <col min="43" max="43" width="2.1640625" style="27" customWidth="1"/>
    <col min="44" max="44" width="2.83203125" style="27" customWidth="1"/>
    <col min="45" max="45" width="3.33203125" style="27" customWidth="1"/>
    <col min="46" max="46" width="1.1640625" style="27" customWidth="1"/>
    <col min="47" max="47" width="2.1640625" style="27" customWidth="1"/>
    <col min="48" max="48" width="4.5" style="27" customWidth="1"/>
    <col min="49" max="49" width="2.1640625" style="27" customWidth="1"/>
    <col min="50" max="50" width="2.5" style="27" customWidth="1"/>
    <col min="51" max="53" width="1.1640625" style="27" customWidth="1"/>
    <col min="54" max="54" width="5" style="27" customWidth="1"/>
    <col min="55" max="55" width="7" style="27" customWidth="1"/>
    <col min="56" max="56" width="3.33203125" style="27" customWidth="1"/>
    <col min="57" max="57" width="1.5" style="27" customWidth="1"/>
    <col min="58" max="58" width="6.83203125" style="27" customWidth="1"/>
    <col min="59" max="59" width="8.6640625" style="27" customWidth="1"/>
    <col min="60" max="62" width="9.33203125" style="83"/>
    <col min="63" max="16384" width="9.33203125" style="27"/>
  </cols>
  <sheetData>
    <row r="1" spans="1:62" s="85" customFormat="1" ht="17.100000000000001" customHeight="1" x14ac:dyDescent="0.2">
      <c r="A1" s="209" t="s">
        <v>50</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84"/>
      <c r="BI1" s="84"/>
      <c r="BJ1" s="84"/>
    </row>
    <row r="2" spans="1:62" s="85" customFormat="1" ht="9.75" customHeight="1" x14ac:dyDescent="0.2">
      <c r="A2" s="177"/>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9"/>
      <c r="BH2" s="84"/>
      <c r="BI2" s="84"/>
      <c r="BJ2" s="84"/>
    </row>
    <row r="3" spans="1:62" ht="47.25" customHeight="1" x14ac:dyDescent="0.2">
      <c r="A3" s="182" t="s">
        <v>133</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4"/>
    </row>
    <row r="4" spans="1:62" ht="8.25" customHeight="1" x14ac:dyDescent="0.2">
      <c r="A4" s="18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81"/>
    </row>
    <row r="5" spans="1:62" ht="90.75" customHeight="1" x14ac:dyDescent="0.2">
      <c r="A5" s="185" t="s">
        <v>42</v>
      </c>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186"/>
      <c r="BF5" s="186"/>
      <c r="BG5" s="187"/>
    </row>
    <row r="6" spans="1:62" ht="30.75" customHeight="1" x14ac:dyDescent="0.2">
      <c r="A6" s="218" t="s">
        <v>18</v>
      </c>
      <c r="B6" s="219"/>
      <c r="C6" s="220"/>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18" t="s">
        <v>20</v>
      </c>
      <c r="AF6" s="219"/>
      <c r="AG6" s="219"/>
      <c r="AH6" s="219"/>
      <c r="AI6" s="219"/>
      <c r="AJ6" s="219"/>
      <c r="AK6" s="219"/>
      <c r="AL6" s="222"/>
      <c r="AM6" s="223"/>
      <c r="AN6" s="223"/>
      <c r="AO6" s="223"/>
      <c r="AP6" s="223"/>
      <c r="AQ6" s="223"/>
      <c r="AR6" s="223"/>
      <c r="AS6" s="223"/>
      <c r="AT6" s="223"/>
      <c r="AU6" s="223"/>
      <c r="AV6" s="223"/>
      <c r="AW6" s="223"/>
      <c r="AX6" s="223"/>
      <c r="AY6" s="223"/>
      <c r="AZ6" s="223"/>
      <c r="BA6" s="223"/>
      <c r="BB6" s="223"/>
      <c r="BC6" s="223"/>
      <c r="BD6" s="223"/>
      <c r="BE6" s="223"/>
      <c r="BF6" s="223"/>
      <c r="BG6" s="224"/>
    </row>
    <row r="7" spans="1:62" ht="18" customHeight="1" x14ac:dyDescent="0.2">
      <c r="A7" s="218" t="s">
        <v>19</v>
      </c>
      <c r="B7" s="219"/>
      <c r="C7" s="219"/>
      <c r="D7" s="219"/>
      <c r="E7" s="219"/>
      <c r="F7" s="219"/>
      <c r="G7" s="219"/>
      <c r="H7" s="219"/>
      <c r="I7" s="219"/>
      <c r="J7" s="219"/>
      <c r="K7" s="219"/>
      <c r="L7" s="219"/>
      <c r="M7" s="219"/>
      <c r="N7" s="220"/>
      <c r="O7" s="221"/>
      <c r="P7" s="221"/>
      <c r="Q7" s="221"/>
      <c r="R7" s="221"/>
      <c r="S7" s="221"/>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row>
    <row r="8" spans="1:62" ht="18" customHeight="1" thickBot="1" x14ac:dyDescent="0.25">
      <c r="A8" s="230" t="s">
        <v>21</v>
      </c>
      <c r="B8" s="219"/>
      <c r="C8" s="219"/>
      <c r="D8" s="219"/>
      <c r="E8" s="219"/>
      <c r="F8" s="219"/>
      <c r="G8" s="219"/>
      <c r="H8" s="219"/>
      <c r="I8" s="219"/>
      <c r="J8" s="219"/>
      <c r="K8" s="219"/>
      <c r="L8" s="219"/>
      <c r="M8" s="219"/>
      <c r="N8" s="219"/>
      <c r="O8" s="219"/>
      <c r="P8" s="231"/>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4"/>
      <c r="AX8" s="226" t="s">
        <v>22</v>
      </c>
      <c r="AY8" s="227"/>
      <c r="AZ8" s="227"/>
      <c r="BA8" s="227"/>
      <c r="BB8" s="228"/>
      <c r="BC8" s="229"/>
      <c r="BD8" s="223"/>
      <c r="BE8" s="223"/>
      <c r="BF8" s="223"/>
      <c r="BG8" s="224"/>
    </row>
    <row r="9" spans="1:62" ht="18" customHeight="1" x14ac:dyDescent="0.2">
      <c r="A9" s="225" t="s">
        <v>0</v>
      </c>
      <c r="B9" s="22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c r="BG9" s="225"/>
    </row>
    <row r="10" spans="1:62" ht="33.75" customHeight="1" thickBot="1" x14ac:dyDescent="0.25">
      <c r="A10" s="214" t="s">
        <v>1</v>
      </c>
      <c r="B10" s="215"/>
      <c r="C10" s="215"/>
      <c r="D10" s="215"/>
      <c r="E10" s="213" t="s">
        <v>2</v>
      </c>
      <c r="F10" s="213"/>
      <c r="G10" s="213"/>
      <c r="H10" s="213"/>
      <c r="I10" s="213"/>
      <c r="J10" s="211" t="s">
        <v>16</v>
      </c>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6" t="s">
        <v>3</v>
      </c>
      <c r="BA10" s="216"/>
      <c r="BB10" s="216"/>
      <c r="BC10" s="216"/>
      <c r="BD10" s="216"/>
      <c r="BE10" s="216"/>
      <c r="BF10" s="217"/>
      <c r="BG10" s="217"/>
    </row>
    <row r="11" spans="1:62" ht="18" customHeight="1" thickTop="1" thickBot="1" x14ac:dyDescent="0.25">
      <c r="A11" s="232" t="s">
        <v>4</v>
      </c>
      <c r="B11" s="233"/>
      <c r="C11" s="233"/>
      <c r="D11" s="233"/>
      <c r="E11" s="235" t="s">
        <v>5</v>
      </c>
      <c r="F11" s="236"/>
      <c r="G11" s="236"/>
      <c r="H11" s="236"/>
      <c r="I11" s="237"/>
      <c r="J11" s="188"/>
      <c r="K11" s="189"/>
      <c r="L11" s="242" t="s">
        <v>77</v>
      </c>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39" t="s">
        <v>142</v>
      </c>
      <c r="BA11" s="240"/>
      <c r="BB11" s="240"/>
      <c r="BC11" s="240"/>
      <c r="BD11" s="240"/>
      <c r="BE11" s="240"/>
      <c r="BF11" s="240"/>
      <c r="BG11" s="240"/>
    </row>
    <row r="12" spans="1:62" ht="81.75" customHeight="1" thickBot="1" x14ac:dyDescent="0.25">
      <c r="A12" s="234"/>
      <c r="B12" s="234"/>
      <c r="C12" s="234"/>
      <c r="D12" s="234"/>
      <c r="E12" s="238"/>
      <c r="F12" s="238"/>
      <c r="G12" s="238"/>
      <c r="H12" s="238"/>
      <c r="I12" s="238"/>
      <c r="J12" s="190" t="s">
        <v>141</v>
      </c>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191"/>
      <c r="AQ12" s="191"/>
      <c r="AR12" s="191"/>
      <c r="AS12" s="191"/>
      <c r="AT12" s="191"/>
      <c r="AU12" s="191"/>
      <c r="AV12" s="191"/>
      <c r="AW12" s="191"/>
      <c r="AX12" s="191"/>
      <c r="AY12" s="191"/>
      <c r="AZ12" s="241"/>
      <c r="BA12" s="241"/>
      <c r="BB12" s="241"/>
      <c r="BC12" s="241"/>
      <c r="BD12" s="241"/>
      <c r="BE12" s="241"/>
      <c r="BF12" s="241"/>
      <c r="BG12" s="241"/>
    </row>
    <row r="13" spans="1:62" ht="18" customHeight="1" thickTop="1" thickBot="1" x14ac:dyDescent="0.25">
      <c r="A13" s="199" t="s">
        <v>6</v>
      </c>
      <c r="B13" s="200"/>
      <c r="C13" s="200"/>
      <c r="D13" s="201"/>
      <c r="E13" s="205" t="s">
        <v>5</v>
      </c>
      <c r="F13" s="206"/>
      <c r="G13" s="206"/>
      <c r="H13" s="206"/>
      <c r="I13" s="207"/>
      <c r="J13" s="194"/>
      <c r="K13" s="195"/>
      <c r="L13" s="192" t="s">
        <v>77</v>
      </c>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3"/>
      <c r="AZ13" s="257" t="s">
        <v>142</v>
      </c>
      <c r="BA13" s="258"/>
      <c r="BB13" s="258"/>
      <c r="BC13" s="258"/>
      <c r="BD13" s="258"/>
      <c r="BE13" s="258"/>
      <c r="BF13" s="258"/>
      <c r="BG13" s="258"/>
    </row>
    <row r="14" spans="1:62" ht="109.5" customHeight="1" thickBot="1" x14ac:dyDescent="0.25">
      <c r="A14" s="202"/>
      <c r="B14" s="203"/>
      <c r="C14" s="203"/>
      <c r="D14" s="204"/>
      <c r="E14" s="208"/>
      <c r="F14" s="208"/>
      <c r="G14" s="208"/>
      <c r="H14" s="208"/>
      <c r="I14" s="208"/>
      <c r="J14" s="244" t="s">
        <v>180</v>
      </c>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259"/>
      <c r="BA14" s="259"/>
      <c r="BB14" s="259"/>
      <c r="BC14" s="259"/>
      <c r="BD14" s="259"/>
      <c r="BE14" s="259"/>
      <c r="BF14" s="259"/>
      <c r="BG14" s="259"/>
    </row>
    <row r="15" spans="1:62" ht="18" customHeight="1" thickTop="1" thickBot="1" x14ac:dyDescent="0.25">
      <c r="A15" s="199" t="s">
        <v>7</v>
      </c>
      <c r="B15" s="200"/>
      <c r="C15" s="200"/>
      <c r="D15" s="201"/>
      <c r="E15" s="260" t="s">
        <v>5</v>
      </c>
      <c r="F15" s="261"/>
      <c r="G15" s="261"/>
      <c r="H15" s="261"/>
      <c r="I15" s="261"/>
      <c r="J15" s="194"/>
      <c r="K15" s="195"/>
      <c r="L15" s="192" t="s">
        <v>77</v>
      </c>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3"/>
      <c r="AZ15" s="257" t="s">
        <v>143</v>
      </c>
      <c r="BA15" s="258"/>
      <c r="BB15" s="258"/>
      <c r="BC15" s="258"/>
      <c r="BD15" s="258"/>
      <c r="BE15" s="258"/>
      <c r="BF15" s="258"/>
      <c r="BG15" s="258"/>
    </row>
    <row r="16" spans="1:62" ht="98.25" customHeight="1" thickBot="1" x14ac:dyDescent="0.25">
      <c r="A16" s="202"/>
      <c r="B16" s="203"/>
      <c r="C16" s="203"/>
      <c r="D16" s="204"/>
      <c r="E16" s="262"/>
      <c r="F16" s="263"/>
      <c r="G16" s="263"/>
      <c r="H16" s="263"/>
      <c r="I16" s="263"/>
      <c r="J16" s="196" t="s">
        <v>179</v>
      </c>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8"/>
      <c r="AZ16" s="259"/>
      <c r="BA16" s="259"/>
      <c r="BB16" s="259"/>
      <c r="BC16" s="259"/>
      <c r="BD16" s="259"/>
      <c r="BE16" s="259"/>
      <c r="BF16" s="259"/>
      <c r="BG16" s="259"/>
    </row>
    <row r="17" spans="1:62" ht="18" customHeight="1" thickTop="1" thickBot="1" x14ac:dyDescent="0.3">
      <c r="A17" s="247" t="s">
        <v>146</v>
      </c>
      <c r="B17" s="248"/>
      <c r="C17" s="248"/>
      <c r="D17" s="248"/>
      <c r="E17" s="248"/>
      <c r="F17" s="248"/>
      <c r="G17" s="248"/>
      <c r="H17" s="248"/>
      <c r="I17" s="248"/>
      <c r="J17" s="252"/>
      <c r="K17" s="253"/>
      <c r="L17" s="174" t="s">
        <v>147</v>
      </c>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c r="BD17" s="175"/>
      <c r="BE17" s="175"/>
      <c r="BF17" s="175"/>
      <c r="BG17" s="176"/>
    </row>
    <row r="18" spans="1:62" ht="72.75" customHeight="1" thickBot="1" x14ac:dyDescent="0.25">
      <c r="A18" s="249"/>
      <c r="B18" s="250"/>
      <c r="C18" s="250"/>
      <c r="D18" s="250"/>
      <c r="E18" s="250"/>
      <c r="F18" s="250"/>
      <c r="G18" s="250"/>
      <c r="H18" s="250"/>
      <c r="I18" s="251"/>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BC18" s="245"/>
      <c r="BD18" s="245"/>
      <c r="BE18" s="245"/>
      <c r="BF18" s="245"/>
      <c r="BG18" s="246"/>
      <c r="BJ18" s="86"/>
    </row>
    <row r="19" spans="1:62" ht="140.25" customHeight="1" thickTop="1" x14ac:dyDescent="0.2">
      <c r="A19" s="254" t="s">
        <v>198</v>
      </c>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6"/>
    </row>
    <row r="20" spans="1:62" x14ac:dyDescent="0.2">
      <c r="A20" s="147"/>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27"/>
    </row>
    <row r="21" spans="1:62" x14ac:dyDescent="0.2">
      <c r="A21" s="147"/>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27"/>
    </row>
    <row r="22" spans="1:62" x14ac:dyDescent="0.2">
      <c r="A22" s="147"/>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27"/>
    </row>
    <row r="23" spans="1:62" x14ac:dyDescent="0.2">
      <c r="A23" s="147"/>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27"/>
    </row>
    <row r="24" spans="1:62" x14ac:dyDescent="0.2">
      <c r="A24" s="147"/>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27"/>
    </row>
    <row r="25" spans="1:62" x14ac:dyDescent="0.2">
      <c r="A25" s="147"/>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27"/>
    </row>
    <row r="26" spans="1:62" x14ac:dyDescent="0.2">
      <c r="A26" s="147"/>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27"/>
    </row>
    <row r="27" spans="1:62" x14ac:dyDescent="0.2">
      <c r="A27" s="147"/>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27"/>
    </row>
    <row r="28" spans="1:62" x14ac:dyDescent="0.2">
      <c r="A28" s="147"/>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27"/>
    </row>
    <row r="29" spans="1:62" x14ac:dyDescent="0.2">
      <c r="A29" s="147"/>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27"/>
    </row>
    <row r="30" spans="1:62" x14ac:dyDescent="0.2">
      <c r="A30" s="147"/>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27"/>
    </row>
    <row r="31" spans="1:62" x14ac:dyDescent="0.2">
      <c r="A31" s="147"/>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27"/>
    </row>
    <row r="32" spans="1:62" x14ac:dyDescent="0.2">
      <c r="A32" s="147"/>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27"/>
    </row>
    <row r="33" spans="1:60" x14ac:dyDescent="0.2">
      <c r="A33" s="147"/>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27"/>
    </row>
    <row r="34" spans="1:60" x14ac:dyDescent="0.2">
      <c r="A34" s="147"/>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27"/>
    </row>
    <row r="35" spans="1:60" x14ac:dyDescent="0.2">
      <c r="A35" s="147"/>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27"/>
    </row>
    <row r="36" spans="1:60" x14ac:dyDescent="0.2">
      <c r="A36" s="147"/>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27"/>
    </row>
    <row r="37" spans="1:60" x14ac:dyDescent="0.2">
      <c r="A37" s="147"/>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27"/>
    </row>
    <row r="38" spans="1:60" x14ac:dyDescent="0.2">
      <c r="A38" s="147"/>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27"/>
    </row>
    <row r="39" spans="1:60" x14ac:dyDescent="0.2">
      <c r="A39" s="147"/>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27"/>
    </row>
    <row r="40" spans="1:60" x14ac:dyDescent="0.2">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27"/>
    </row>
    <row r="41" spans="1:60" x14ac:dyDescent="0.2">
      <c r="A41" s="147"/>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27"/>
    </row>
    <row r="42" spans="1:60" x14ac:dyDescent="0.2">
      <c r="A42" s="147"/>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27"/>
    </row>
    <row r="43" spans="1:60" x14ac:dyDescent="0.2">
      <c r="A43" s="147"/>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27"/>
    </row>
    <row r="44" spans="1:60" x14ac:dyDescent="0.2">
      <c r="A44" s="147"/>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27"/>
    </row>
    <row r="45" spans="1:60" x14ac:dyDescent="0.2">
      <c r="A45" s="147"/>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27"/>
    </row>
    <row r="46" spans="1:60" x14ac:dyDescent="0.2">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27"/>
    </row>
    <row r="47" spans="1:60" x14ac:dyDescent="0.2">
      <c r="A47" s="147"/>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27"/>
    </row>
    <row r="48" spans="1:60" x14ac:dyDescent="0.2">
      <c r="A48" s="147"/>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27"/>
    </row>
    <row r="49" spans="1:60" x14ac:dyDescent="0.2">
      <c r="A49" s="147"/>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27"/>
    </row>
    <row r="50" spans="1:60" x14ac:dyDescent="0.2">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27"/>
    </row>
    <row r="51" spans="1:60" x14ac:dyDescent="0.2">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27"/>
    </row>
    <row r="52" spans="1:60" x14ac:dyDescent="0.2">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7"/>
      <c r="AY52" s="147"/>
      <c r="AZ52" s="147"/>
      <c r="BA52" s="147"/>
      <c r="BB52" s="147"/>
      <c r="BC52" s="147"/>
      <c r="BD52" s="147"/>
      <c r="BE52" s="147"/>
      <c r="BF52" s="147"/>
      <c r="BG52" s="147"/>
      <c r="BH52" s="27"/>
    </row>
    <row r="53" spans="1:60" x14ac:dyDescent="0.2">
      <c r="A53" s="147"/>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27"/>
    </row>
    <row r="54" spans="1:60" x14ac:dyDescent="0.2">
      <c r="A54" s="147"/>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27"/>
    </row>
    <row r="55" spans="1:60" x14ac:dyDescent="0.2">
      <c r="A55" s="147"/>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27"/>
    </row>
    <row r="56" spans="1:60" x14ac:dyDescent="0.2">
      <c r="A56" s="147"/>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27"/>
    </row>
    <row r="57" spans="1:60" x14ac:dyDescent="0.2">
      <c r="A57" s="147"/>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27"/>
    </row>
    <row r="58" spans="1:60" x14ac:dyDescent="0.2">
      <c r="A58" s="147"/>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c r="AR58" s="147"/>
      <c r="AS58" s="147"/>
      <c r="AT58" s="147"/>
      <c r="AU58" s="147"/>
      <c r="AV58" s="147"/>
      <c r="AW58" s="147"/>
      <c r="AX58" s="147"/>
      <c r="AY58" s="147"/>
      <c r="AZ58" s="147"/>
      <c r="BA58" s="147"/>
      <c r="BB58" s="147"/>
      <c r="BC58" s="147"/>
      <c r="BD58" s="147"/>
      <c r="BE58" s="147"/>
      <c r="BF58" s="147"/>
      <c r="BG58" s="147"/>
      <c r="BH58" s="27"/>
    </row>
    <row r="59" spans="1:60" x14ac:dyDescent="0.2">
      <c r="A59" s="147"/>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7"/>
      <c r="AY59" s="147"/>
      <c r="AZ59" s="147"/>
      <c r="BA59" s="147"/>
      <c r="BB59" s="147"/>
      <c r="BC59" s="147"/>
      <c r="BD59" s="147"/>
      <c r="BE59" s="147"/>
      <c r="BF59" s="147"/>
      <c r="BG59" s="147"/>
      <c r="BH59" s="27"/>
    </row>
    <row r="60" spans="1:60" x14ac:dyDescent="0.2">
      <c r="A60" s="147"/>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c r="AR60" s="147"/>
      <c r="AS60" s="147"/>
      <c r="AT60" s="147"/>
      <c r="AU60" s="147"/>
      <c r="AV60" s="147"/>
      <c r="AW60" s="147"/>
      <c r="AX60" s="147"/>
      <c r="AY60" s="147"/>
      <c r="AZ60" s="147"/>
      <c r="BA60" s="147"/>
      <c r="BB60" s="147"/>
      <c r="BC60" s="147"/>
      <c r="BD60" s="147"/>
      <c r="BE60" s="147"/>
      <c r="BF60" s="147"/>
      <c r="BG60" s="147"/>
      <c r="BH60" s="27"/>
    </row>
    <row r="61" spans="1:60" x14ac:dyDescent="0.2">
      <c r="A61" s="147"/>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47"/>
      <c r="AT61" s="147"/>
      <c r="AU61" s="147"/>
      <c r="AV61" s="147"/>
      <c r="AW61" s="147"/>
      <c r="AX61" s="147"/>
      <c r="AY61" s="147"/>
      <c r="AZ61" s="147"/>
      <c r="BA61" s="147"/>
      <c r="BB61" s="147"/>
      <c r="BC61" s="147"/>
      <c r="BD61" s="147"/>
      <c r="BE61" s="147"/>
      <c r="BF61" s="147"/>
      <c r="BG61" s="147"/>
      <c r="BH61" s="27"/>
    </row>
    <row r="62" spans="1:60" x14ac:dyDescent="0.2">
      <c r="A62" s="147"/>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27"/>
    </row>
    <row r="63" spans="1:60" x14ac:dyDescent="0.2">
      <c r="A63" s="147"/>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7"/>
      <c r="AV63" s="147"/>
      <c r="AW63" s="147"/>
      <c r="AX63" s="147"/>
      <c r="AY63" s="147"/>
      <c r="AZ63" s="147"/>
      <c r="BA63" s="147"/>
      <c r="BB63" s="147"/>
      <c r="BC63" s="147"/>
      <c r="BD63" s="147"/>
      <c r="BE63" s="147"/>
      <c r="BF63" s="147"/>
      <c r="BG63" s="147"/>
      <c r="BH63" s="27"/>
    </row>
    <row r="64" spans="1:60" x14ac:dyDescent="0.2">
      <c r="A64" s="147"/>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7"/>
      <c r="AY64" s="147"/>
      <c r="AZ64" s="147"/>
      <c r="BA64" s="147"/>
      <c r="BB64" s="147"/>
      <c r="BC64" s="147"/>
      <c r="BD64" s="147"/>
      <c r="BE64" s="147"/>
      <c r="BF64" s="147"/>
      <c r="BG64" s="147"/>
      <c r="BH64" s="27"/>
    </row>
    <row r="65" spans="1:60" x14ac:dyDescent="0.2">
      <c r="A65" s="147"/>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47"/>
      <c r="AW65" s="147"/>
      <c r="AX65" s="147"/>
      <c r="AY65" s="147"/>
      <c r="AZ65" s="147"/>
      <c r="BA65" s="147"/>
      <c r="BB65" s="147"/>
      <c r="BC65" s="147"/>
      <c r="BD65" s="147"/>
      <c r="BE65" s="147"/>
      <c r="BF65" s="147"/>
      <c r="BG65" s="147"/>
      <c r="BH65" s="27"/>
    </row>
    <row r="66" spans="1:60" x14ac:dyDescent="0.2">
      <c r="A66" s="147"/>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27"/>
    </row>
    <row r="67" spans="1:60" x14ac:dyDescent="0.2">
      <c r="A67" s="147"/>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27"/>
    </row>
    <row r="68" spans="1:60" x14ac:dyDescent="0.2">
      <c r="A68" s="147"/>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27"/>
    </row>
    <row r="69" spans="1:60" x14ac:dyDescent="0.2">
      <c r="A69" s="147"/>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27"/>
    </row>
    <row r="70" spans="1:60" x14ac:dyDescent="0.2">
      <c r="A70" s="147"/>
      <c r="B70" s="147"/>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27"/>
    </row>
    <row r="71" spans="1:60" x14ac:dyDescent="0.2">
      <c r="A71" s="147"/>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27"/>
    </row>
    <row r="72" spans="1:60" x14ac:dyDescent="0.2">
      <c r="A72" s="147"/>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27"/>
    </row>
    <row r="73" spans="1:60" x14ac:dyDescent="0.2">
      <c r="A73" s="147"/>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c r="BF73" s="147"/>
      <c r="BG73" s="147"/>
      <c r="BH73" s="27"/>
    </row>
    <row r="74" spans="1:60" x14ac:dyDescent="0.2">
      <c r="A74" s="147"/>
      <c r="B74" s="147"/>
      <c r="C74" s="147"/>
      <c r="D74" s="147"/>
      <c r="E74" s="147"/>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27"/>
    </row>
    <row r="75" spans="1:60" x14ac:dyDescent="0.2">
      <c r="A75" s="147"/>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c r="BE75" s="147"/>
      <c r="BF75" s="147"/>
      <c r="BG75" s="147"/>
      <c r="BH75" s="27"/>
    </row>
    <row r="76" spans="1:60" x14ac:dyDescent="0.2">
      <c r="A76" s="147"/>
      <c r="B76" s="147"/>
      <c r="C76" s="147"/>
      <c r="D76" s="147"/>
      <c r="E76" s="147"/>
      <c r="F76" s="147"/>
      <c r="G76" s="147"/>
      <c r="H76" s="147"/>
      <c r="I76" s="147"/>
      <c r="J76" s="147"/>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27"/>
    </row>
    <row r="77" spans="1:60" x14ac:dyDescent="0.2">
      <c r="A77" s="147"/>
      <c r="B77" s="147"/>
      <c r="C77" s="147"/>
      <c r="D77" s="147"/>
      <c r="E77" s="147"/>
      <c r="F77" s="147"/>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27"/>
    </row>
    <row r="78" spans="1:60" x14ac:dyDescent="0.2">
      <c r="A78" s="147"/>
      <c r="B78" s="147"/>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27"/>
    </row>
    <row r="79" spans="1:60" x14ac:dyDescent="0.2">
      <c r="A79" s="147"/>
      <c r="B79" s="147"/>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7"/>
      <c r="AL79" s="147"/>
      <c r="AM79" s="147"/>
      <c r="AN79" s="147"/>
      <c r="AO79" s="147"/>
      <c r="AP79" s="147"/>
      <c r="AQ79" s="147"/>
      <c r="AR79" s="147"/>
      <c r="AS79" s="147"/>
      <c r="AT79" s="147"/>
      <c r="AU79" s="147"/>
      <c r="AV79" s="147"/>
      <c r="AW79" s="147"/>
      <c r="AX79" s="147"/>
      <c r="AY79" s="147"/>
      <c r="AZ79" s="147"/>
      <c r="BA79" s="147"/>
      <c r="BB79" s="147"/>
      <c r="BC79" s="147"/>
      <c r="BD79" s="147"/>
      <c r="BE79" s="147"/>
      <c r="BF79" s="147"/>
      <c r="BG79" s="147"/>
      <c r="BH79" s="27"/>
    </row>
    <row r="80" spans="1:60" x14ac:dyDescent="0.2">
      <c r="A80" s="147"/>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c r="BA80" s="147"/>
      <c r="BB80" s="147"/>
      <c r="BC80" s="147"/>
      <c r="BD80" s="147"/>
      <c r="BE80" s="147"/>
      <c r="BF80" s="147"/>
      <c r="BG80" s="147"/>
      <c r="BH80" s="27"/>
    </row>
    <row r="81" spans="1:60" x14ac:dyDescent="0.2">
      <c r="A81" s="147"/>
      <c r="B81" s="147"/>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c r="BE81" s="147"/>
      <c r="BF81" s="147"/>
      <c r="BG81" s="147"/>
      <c r="BH81" s="27"/>
    </row>
    <row r="82" spans="1:60" x14ac:dyDescent="0.2">
      <c r="A82" s="147"/>
      <c r="B82" s="147"/>
      <c r="C82" s="147"/>
      <c r="D82" s="147"/>
      <c r="E82" s="147"/>
      <c r="F82" s="147"/>
      <c r="G82" s="147"/>
      <c r="H82" s="147"/>
      <c r="I82" s="147"/>
      <c r="J82" s="147"/>
      <c r="K82" s="147"/>
      <c r="L82" s="147"/>
      <c r="M82" s="147"/>
      <c r="N82" s="147"/>
      <c r="O82" s="147"/>
      <c r="P82" s="147"/>
      <c r="Q82" s="147"/>
      <c r="R82" s="147"/>
      <c r="S82" s="147"/>
      <c r="T82" s="147"/>
      <c r="U82" s="147"/>
      <c r="V82" s="147"/>
      <c r="W82" s="147"/>
      <c r="X82" s="147"/>
      <c r="Y82" s="147"/>
      <c r="Z82" s="147"/>
      <c r="AA82" s="147"/>
      <c r="AB82" s="147"/>
      <c r="AC82" s="147"/>
      <c r="AD82" s="147"/>
      <c r="AE82" s="147"/>
      <c r="AF82" s="147"/>
      <c r="AG82" s="147"/>
      <c r="AH82" s="147"/>
      <c r="AI82" s="147"/>
      <c r="AJ82" s="147"/>
      <c r="AK82" s="147"/>
      <c r="AL82" s="147"/>
      <c r="AM82" s="147"/>
      <c r="AN82" s="147"/>
      <c r="AO82" s="147"/>
      <c r="AP82" s="147"/>
      <c r="AQ82" s="147"/>
      <c r="AR82" s="147"/>
      <c r="AS82" s="147"/>
      <c r="AT82" s="147"/>
      <c r="AU82" s="147"/>
      <c r="AV82" s="147"/>
      <c r="AW82" s="147"/>
      <c r="AX82" s="147"/>
      <c r="AY82" s="147"/>
      <c r="AZ82" s="147"/>
      <c r="BA82" s="147"/>
      <c r="BB82" s="147"/>
      <c r="BC82" s="147"/>
      <c r="BD82" s="147"/>
      <c r="BE82" s="147"/>
      <c r="BF82" s="147"/>
      <c r="BG82" s="147"/>
      <c r="BH82" s="27"/>
    </row>
    <row r="83" spans="1:60" x14ac:dyDescent="0.2">
      <c r="A83" s="147"/>
      <c r="B83" s="147"/>
      <c r="C83" s="147"/>
      <c r="D83" s="147"/>
      <c r="E83" s="147"/>
      <c r="F83" s="147"/>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147"/>
      <c r="AH83" s="147"/>
      <c r="AI83" s="147"/>
      <c r="AJ83" s="147"/>
      <c r="AK83" s="147"/>
      <c r="AL83" s="147"/>
      <c r="AM83" s="147"/>
      <c r="AN83" s="147"/>
      <c r="AO83" s="147"/>
      <c r="AP83" s="147"/>
      <c r="AQ83" s="147"/>
      <c r="AR83" s="147"/>
      <c r="AS83" s="147"/>
      <c r="AT83" s="147"/>
      <c r="AU83" s="147"/>
      <c r="AV83" s="147"/>
      <c r="AW83" s="147"/>
      <c r="AX83" s="147"/>
      <c r="AY83" s="147"/>
      <c r="AZ83" s="147"/>
      <c r="BA83" s="147"/>
      <c r="BB83" s="147"/>
      <c r="BC83" s="147"/>
      <c r="BD83" s="147"/>
      <c r="BE83" s="147"/>
      <c r="BF83" s="147"/>
      <c r="BG83" s="147"/>
      <c r="BH83" s="27"/>
    </row>
    <row r="84" spans="1:60" x14ac:dyDescent="0.2">
      <c r="A84" s="147"/>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27"/>
    </row>
    <row r="85" spans="1:60" x14ac:dyDescent="0.2">
      <c r="A85" s="147"/>
      <c r="B85" s="147"/>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27"/>
    </row>
    <row r="86" spans="1:60" x14ac:dyDescent="0.2">
      <c r="A86" s="147"/>
      <c r="B86" s="147"/>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27"/>
    </row>
    <row r="87" spans="1:60" x14ac:dyDescent="0.2">
      <c r="A87" s="147"/>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27"/>
    </row>
    <row r="88" spans="1:60" x14ac:dyDescent="0.2">
      <c r="A88" s="147"/>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c r="AN88" s="147"/>
      <c r="AO88" s="147"/>
      <c r="AP88" s="147"/>
      <c r="AQ88" s="147"/>
      <c r="AR88" s="147"/>
      <c r="AS88" s="147"/>
      <c r="AT88" s="147"/>
      <c r="AU88" s="147"/>
      <c r="AV88" s="147"/>
      <c r="AW88" s="147"/>
      <c r="AX88" s="147"/>
      <c r="AY88" s="147"/>
      <c r="AZ88" s="147"/>
      <c r="BA88" s="147"/>
      <c r="BB88" s="147"/>
      <c r="BC88" s="147"/>
      <c r="BD88" s="147"/>
      <c r="BE88" s="147"/>
      <c r="BF88" s="147"/>
      <c r="BG88" s="147"/>
      <c r="BH88" s="27"/>
    </row>
    <row r="89" spans="1:60" x14ac:dyDescent="0.2">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27"/>
    </row>
    <row r="90" spans="1:60" x14ac:dyDescent="0.2">
      <c r="A90" s="147"/>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27"/>
    </row>
    <row r="91" spans="1:60" x14ac:dyDescent="0.2">
      <c r="A91" s="147"/>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27"/>
    </row>
    <row r="92" spans="1:60" x14ac:dyDescent="0.2">
      <c r="A92" s="147"/>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27"/>
    </row>
    <row r="93" spans="1:60" x14ac:dyDescent="0.2">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27"/>
    </row>
    <row r="94" spans="1:60" x14ac:dyDescent="0.2">
      <c r="A94" s="147"/>
      <c r="B94" s="147"/>
      <c r="C94" s="147"/>
      <c r="D94" s="147"/>
      <c r="E94" s="147"/>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27"/>
    </row>
    <row r="95" spans="1:60" x14ac:dyDescent="0.2">
      <c r="A95" s="147"/>
      <c r="B95" s="147"/>
      <c r="C95" s="147"/>
      <c r="D95" s="147"/>
      <c r="E95" s="147"/>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47"/>
      <c r="BH95" s="27"/>
    </row>
    <row r="96" spans="1:60" x14ac:dyDescent="0.2">
      <c r="A96" s="147"/>
      <c r="B96" s="147"/>
      <c r="C96" s="147"/>
      <c r="D96" s="147"/>
      <c r="E96" s="147"/>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c r="BE96" s="147"/>
      <c r="BF96" s="147"/>
      <c r="BG96" s="147"/>
      <c r="BH96" s="27"/>
    </row>
    <row r="97" spans="1:60" x14ac:dyDescent="0.2">
      <c r="A97" s="147"/>
      <c r="B97" s="147"/>
      <c r="C97" s="147"/>
      <c r="D97" s="147"/>
      <c r="E97" s="147"/>
      <c r="F97" s="147"/>
      <c r="G97" s="147"/>
      <c r="H97" s="147"/>
      <c r="I97" s="147"/>
      <c r="J97" s="147"/>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7"/>
      <c r="AI97" s="147"/>
      <c r="AJ97" s="147"/>
      <c r="AK97" s="147"/>
      <c r="AL97" s="147"/>
      <c r="AM97" s="147"/>
      <c r="AN97" s="147"/>
      <c r="AO97" s="147"/>
      <c r="AP97" s="147"/>
      <c r="AQ97" s="147"/>
      <c r="AR97" s="147"/>
      <c r="AS97" s="147"/>
      <c r="AT97" s="147"/>
      <c r="AU97" s="147"/>
      <c r="AV97" s="147"/>
      <c r="AW97" s="147"/>
      <c r="AX97" s="147"/>
      <c r="AY97" s="147"/>
      <c r="AZ97" s="147"/>
      <c r="BA97" s="147"/>
      <c r="BB97" s="147"/>
      <c r="BC97" s="147"/>
      <c r="BD97" s="147"/>
      <c r="BE97" s="147"/>
      <c r="BF97" s="147"/>
      <c r="BG97" s="147"/>
      <c r="BH97" s="27"/>
    </row>
    <row r="98" spans="1:60" x14ac:dyDescent="0.2">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7"/>
      <c r="BE98" s="147"/>
      <c r="BF98" s="147"/>
      <c r="BG98" s="147"/>
      <c r="BH98" s="27"/>
    </row>
    <row r="99" spans="1:60" x14ac:dyDescent="0.2">
      <c r="A99" s="147"/>
      <c r="B99" s="147"/>
      <c r="C99" s="147"/>
      <c r="D99" s="147"/>
      <c r="E99" s="147"/>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7"/>
      <c r="AH99" s="147"/>
      <c r="AI99" s="147"/>
      <c r="AJ99" s="147"/>
      <c r="AK99" s="147"/>
      <c r="AL99" s="147"/>
      <c r="AM99" s="147"/>
      <c r="AN99" s="147"/>
      <c r="AO99" s="147"/>
      <c r="AP99" s="147"/>
      <c r="AQ99" s="147"/>
      <c r="AR99" s="147"/>
      <c r="AS99" s="147"/>
      <c r="AT99" s="147"/>
      <c r="AU99" s="147"/>
      <c r="AV99" s="147"/>
      <c r="AW99" s="147"/>
      <c r="AX99" s="147"/>
      <c r="AY99" s="147"/>
      <c r="AZ99" s="147"/>
      <c r="BA99" s="147"/>
      <c r="BB99" s="147"/>
      <c r="BC99" s="147"/>
      <c r="BD99" s="147"/>
      <c r="BE99" s="147"/>
      <c r="BF99" s="147"/>
      <c r="BG99" s="147"/>
      <c r="BH99" s="27"/>
    </row>
    <row r="100" spans="1:60" x14ac:dyDescent="0.2">
      <c r="A100" s="147"/>
      <c r="B100" s="147"/>
      <c r="C100" s="147"/>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c r="AK100" s="147"/>
      <c r="AL100" s="147"/>
      <c r="AM100" s="147"/>
      <c r="AN100" s="147"/>
      <c r="AO100" s="147"/>
      <c r="AP100" s="147"/>
      <c r="AQ100" s="147"/>
      <c r="AR100" s="147"/>
      <c r="AS100" s="147"/>
      <c r="AT100" s="147"/>
      <c r="AU100" s="147"/>
      <c r="AV100" s="147"/>
      <c r="AW100" s="147"/>
      <c r="AX100" s="147"/>
      <c r="AY100" s="147"/>
      <c r="AZ100" s="147"/>
      <c r="BA100" s="147"/>
      <c r="BB100" s="147"/>
      <c r="BC100" s="147"/>
      <c r="BD100" s="147"/>
      <c r="BE100" s="147"/>
      <c r="BF100" s="147"/>
      <c r="BG100" s="147"/>
      <c r="BH100" s="27"/>
    </row>
    <row r="101" spans="1:60" x14ac:dyDescent="0.2">
      <c r="A101" s="147"/>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147"/>
      <c r="AK101" s="147"/>
      <c r="AL101" s="147"/>
      <c r="AM101" s="147"/>
      <c r="AN101" s="147"/>
      <c r="AO101" s="147"/>
      <c r="AP101" s="147"/>
      <c r="AQ101" s="147"/>
      <c r="AR101" s="147"/>
      <c r="AS101" s="147"/>
      <c r="AT101" s="147"/>
      <c r="AU101" s="147"/>
      <c r="AV101" s="147"/>
      <c r="AW101" s="147"/>
      <c r="AX101" s="147"/>
      <c r="AY101" s="147"/>
      <c r="AZ101" s="147"/>
      <c r="BA101" s="147"/>
      <c r="BB101" s="147"/>
      <c r="BC101" s="147"/>
      <c r="BD101" s="147"/>
      <c r="BE101" s="147"/>
      <c r="BF101" s="147"/>
      <c r="BG101" s="147"/>
      <c r="BH101" s="27"/>
    </row>
    <row r="102" spans="1:60" x14ac:dyDescent="0.2">
      <c r="A102" s="147"/>
      <c r="B102" s="147"/>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7"/>
      <c r="BE102" s="147"/>
      <c r="BF102" s="147"/>
      <c r="BG102" s="147"/>
      <c r="BH102" s="27"/>
    </row>
    <row r="103" spans="1:60" x14ac:dyDescent="0.2">
      <c r="A103" s="147"/>
      <c r="B103" s="147"/>
      <c r="C103" s="147"/>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147"/>
      <c r="BA103" s="147"/>
      <c r="BB103" s="147"/>
      <c r="BC103" s="147"/>
      <c r="BD103" s="147"/>
      <c r="BE103" s="147"/>
      <c r="BF103" s="147"/>
      <c r="BG103" s="147"/>
      <c r="BH103" s="27"/>
    </row>
    <row r="104" spans="1:60" x14ac:dyDescent="0.2">
      <c r="A104" s="147"/>
      <c r="B104" s="147"/>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c r="AK104" s="147"/>
      <c r="AL104" s="147"/>
      <c r="AM104" s="147"/>
      <c r="AN104" s="147"/>
      <c r="AO104" s="147"/>
      <c r="AP104" s="147"/>
      <c r="AQ104" s="147"/>
      <c r="AR104" s="147"/>
      <c r="AS104" s="147"/>
      <c r="AT104" s="147"/>
      <c r="AU104" s="147"/>
      <c r="AV104" s="147"/>
      <c r="AW104" s="147"/>
      <c r="AX104" s="147"/>
      <c r="AY104" s="147"/>
      <c r="AZ104" s="147"/>
      <c r="BA104" s="147"/>
      <c r="BB104" s="147"/>
      <c r="BC104" s="147"/>
      <c r="BD104" s="147"/>
      <c r="BE104" s="147"/>
      <c r="BF104" s="147"/>
      <c r="BG104" s="147"/>
      <c r="BH104" s="27"/>
    </row>
    <row r="105" spans="1:60" x14ac:dyDescent="0.2">
      <c r="A105" s="147"/>
      <c r="B105" s="147"/>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27"/>
    </row>
    <row r="106" spans="1:60" x14ac:dyDescent="0.2">
      <c r="A106" s="147"/>
      <c r="B106" s="147"/>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7"/>
      <c r="AJ106" s="147"/>
      <c r="AK106" s="147"/>
      <c r="AL106" s="147"/>
      <c r="AM106" s="147"/>
      <c r="AN106" s="147"/>
      <c r="AO106" s="147"/>
      <c r="AP106" s="147"/>
      <c r="AQ106" s="147"/>
      <c r="AR106" s="147"/>
      <c r="AS106" s="147"/>
      <c r="AT106" s="147"/>
      <c r="AU106" s="147"/>
      <c r="AV106" s="147"/>
      <c r="AW106" s="147"/>
      <c r="AX106" s="147"/>
      <c r="AY106" s="147"/>
      <c r="AZ106" s="147"/>
      <c r="BA106" s="147"/>
      <c r="BB106" s="147"/>
      <c r="BC106" s="147"/>
      <c r="BD106" s="147"/>
      <c r="BE106" s="147"/>
      <c r="BF106" s="147"/>
      <c r="BG106" s="147"/>
      <c r="BH106" s="27"/>
    </row>
    <row r="107" spans="1:60" x14ac:dyDescent="0.2">
      <c r="A107" s="147"/>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c r="BE107" s="147"/>
      <c r="BF107" s="147"/>
      <c r="BG107" s="147"/>
      <c r="BH107" s="27"/>
    </row>
    <row r="108" spans="1:60" x14ac:dyDescent="0.2">
      <c r="A108" s="147"/>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147"/>
      <c r="BB108" s="147"/>
      <c r="BC108" s="147"/>
      <c r="BD108" s="147"/>
      <c r="BE108" s="147"/>
      <c r="BF108" s="147"/>
      <c r="BG108" s="147"/>
      <c r="BH108" s="27"/>
    </row>
    <row r="109" spans="1:60" x14ac:dyDescent="0.2">
      <c r="A109" s="147"/>
      <c r="B109" s="147"/>
      <c r="C109" s="147"/>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7"/>
      <c r="BC109" s="147"/>
      <c r="BD109" s="147"/>
      <c r="BE109" s="147"/>
      <c r="BF109" s="147"/>
      <c r="BG109" s="147"/>
      <c r="BH109" s="27"/>
    </row>
    <row r="110" spans="1:60" x14ac:dyDescent="0.2">
      <c r="A110" s="147"/>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147"/>
      <c r="BB110" s="147"/>
      <c r="BC110" s="147"/>
      <c r="BD110" s="147"/>
      <c r="BE110" s="147"/>
      <c r="BF110" s="147"/>
      <c r="BG110" s="147"/>
      <c r="BH110" s="27"/>
    </row>
    <row r="111" spans="1:60" x14ac:dyDescent="0.2">
      <c r="A111" s="147"/>
      <c r="B111" s="147"/>
      <c r="C111" s="147"/>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147"/>
      <c r="BB111" s="147"/>
      <c r="BC111" s="147"/>
      <c r="BD111" s="147"/>
      <c r="BE111" s="147"/>
      <c r="BF111" s="147"/>
      <c r="BG111" s="147"/>
      <c r="BH111" s="27"/>
    </row>
    <row r="112" spans="1:60" x14ac:dyDescent="0.2">
      <c r="A112" s="147"/>
      <c r="B112" s="147"/>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147"/>
      <c r="BA112" s="147"/>
      <c r="BB112" s="147"/>
      <c r="BC112" s="147"/>
      <c r="BD112" s="147"/>
      <c r="BE112" s="147"/>
      <c r="BF112" s="147"/>
      <c r="BG112" s="147"/>
      <c r="BH112" s="27"/>
    </row>
    <row r="113" spans="1:60" x14ac:dyDescent="0.2">
      <c r="A113" s="147"/>
      <c r="B113" s="147"/>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c r="AE113" s="147"/>
      <c r="AF113" s="147"/>
      <c r="AG113" s="147"/>
      <c r="AH113" s="147"/>
      <c r="AI113" s="147"/>
      <c r="AJ113" s="147"/>
      <c r="AK113" s="147"/>
      <c r="AL113" s="147"/>
      <c r="AM113" s="147"/>
      <c r="AN113" s="147"/>
      <c r="AO113" s="147"/>
      <c r="AP113" s="147"/>
      <c r="AQ113" s="147"/>
      <c r="AR113" s="147"/>
      <c r="AS113" s="147"/>
      <c r="AT113" s="147"/>
      <c r="AU113" s="147"/>
      <c r="AV113" s="147"/>
      <c r="AW113" s="147"/>
      <c r="AX113" s="147"/>
      <c r="AY113" s="147"/>
      <c r="AZ113" s="147"/>
      <c r="BA113" s="147"/>
      <c r="BB113" s="147"/>
      <c r="BC113" s="147"/>
      <c r="BD113" s="147"/>
      <c r="BE113" s="147"/>
      <c r="BF113" s="147"/>
      <c r="BG113" s="147"/>
      <c r="BH113" s="27"/>
    </row>
    <row r="114" spans="1:60" x14ac:dyDescent="0.2">
      <c r="A114" s="147"/>
      <c r="B114" s="147"/>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147"/>
      <c r="BB114" s="147"/>
      <c r="BC114" s="147"/>
      <c r="BD114" s="147"/>
      <c r="BE114" s="147"/>
      <c r="BF114" s="147"/>
      <c r="BG114" s="147"/>
      <c r="BH114" s="27"/>
    </row>
    <row r="115" spans="1:60" x14ac:dyDescent="0.2">
      <c r="A115" s="147"/>
      <c r="B115" s="147"/>
      <c r="C115" s="147"/>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147"/>
      <c r="BB115" s="147"/>
      <c r="BC115" s="147"/>
      <c r="BD115" s="147"/>
      <c r="BE115" s="147"/>
      <c r="BF115" s="147"/>
      <c r="BG115" s="147"/>
      <c r="BH115" s="27"/>
    </row>
    <row r="116" spans="1:60" x14ac:dyDescent="0.2">
      <c r="A116" s="147"/>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47"/>
      <c r="AM116" s="147"/>
      <c r="AN116" s="147"/>
      <c r="AO116" s="147"/>
      <c r="AP116" s="147"/>
      <c r="AQ116" s="147"/>
      <c r="AR116" s="147"/>
      <c r="AS116" s="147"/>
      <c r="AT116" s="147"/>
      <c r="AU116" s="147"/>
      <c r="AV116" s="147"/>
      <c r="AW116" s="147"/>
      <c r="AX116" s="147"/>
      <c r="AY116" s="147"/>
      <c r="AZ116" s="147"/>
      <c r="BA116" s="147"/>
      <c r="BB116" s="147"/>
      <c r="BC116" s="147"/>
      <c r="BD116" s="147"/>
      <c r="BE116" s="147"/>
      <c r="BF116" s="147"/>
      <c r="BG116" s="147"/>
      <c r="BH116" s="27"/>
    </row>
    <row r="117" spans="1:60" x14ac:dyDescent="0.2">
      <c r="A117" s="147"/>
      <c r="B117" s="147"/>
      <c r="C117" s="147"/>
      <c r="D117" s="147"/>
      <c r="E117" s="147"/>
      <c r="F117" s="147"/>
      <c r="G117" s="147"/>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47"/>
      <c r="AM117" s="147"/>
      <c r="AN117" s="147"/>
      <c r="AO117" s="147"/>
      <c r="AP117" s="147"/>
      <c r="AQ117" s="147"/>
      <c r="AR117" s="147"/>
      <c r="AS117" s="147"/>
      <c r="AT117" s="147"/>
      <c r="AU117" s="147"/>
      <c r="AV117" s="147"/>
      <c r="AW117" s="147"/>
      <c r="AX117" s="147"/>
      <c r="AY117" s="147"/>
      <c r="AZ117" s="147"/>
      <c r="BA117" s="147"/>
      <c r="BB117" s="147"/>
      <c r="BC117" s="147"/>
      <c r="BD117" s="147"/>
      <c r="BE117" s="147"/>
      <c r="BF117" s="147"/>
      <c r="BG117" s="147"/>
      <c r="BH117" s="27"/>
    </row>
    <row r="118" spans="1:60" x14ac:dyDescent="0.2">
      <c r="A118" s="147"/>
      <c r="B118" s="147"/>
      <c r="C118" s="147"/>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27"/>
    </row>
    <row r="119" spans="1:60" x14ac:dyDescent="0.2">
      <c r="A119" s="147"/>
      <c r="B119" s="147"/>
      <c r="C119" s="147"/>
      <c r="D119" s="147"/>
      <c r="E119" s="147"/>
      <c r="F119" s="147"/>
      <c r="G119" s="147"/>
      <c r="H119" s="147"/>
      <c r="I119" s="147"/>
      <c r="J119" s="147"/>
      <c r="K119" s="147"/>
      <c r="L119" s="147"/>
      <c r="M119" s="147"/>
      <c r="N119" s="147"/>
      <c r="O119" s="147"/>
      <c r="P119" s="147"/>
      <c r="Q119" s="147"/>
      <c r="R119" s="147"/>
      <c r="S119" s="147"/>
      <c r="T119" s="147"/>
      <c r="U119" s="147"/>
      <c r="V119" s="147"/>
      <c r="W119" s="147"/>
      <c r="X119" s="147"/>
      <c r="Y119" s="147"/>
      <c r="Z119" s="147"/>
      <c r="AA119" s="147"/>
      <c r="AB119" s="147"/>
      <c r="AC119" s="147"/>
      <c r="AD119" s="147"/>
      <c r="AE119" s="147"/>
      <c r="AF119" s="147"/>
      <c r="AG119" s="147"/>
      <c r="AH119" s="147"/>
      <c r="AI119" s="147"/>
      <c r="AJ119" s="147"/>
      <c r="AK119" s="147"/>
      <c r="AL119" s="147"/>
      <c r="AM119" s="147"/>
      <c r="AN119" s="147"/>
      <c r="AO119" s="147"/>
      <c r="AP119" s="147"/>
      <c r="AQ119" s="147"/>
      <c r="AR119" s="147"/>
      <c r="AS119" s="147"/>
      <c r="AT119" s="147"/>
      <c r="AU119" s="147"/>
      <c r="AV119" s="147"/>
      <c r="AW119" s="147"/>
      <c r="AX119" s="147"/>
      <c r="AY119" s="147"/>
      <c r="AZ119" s="147"/>
      <c r="BA119" s="147"/>
      <c r="BB119" s="147"/>
      <c r="BC119" s="147"/>
      <c r="BD119" s="147"/>
      <c r="BE119" s="147"/>
      <c r="BF119" s="147"/>
      <c r="BG119" s="147"/>
      <c r="BH119" s="27"/>
    </row>
    <row r="120" spans="1:60" x14ac:dyDescent="0.2">
      <c r="A120" s="147"/>
      <c r="B120" s="147"/>
      <c r="C120" s="147"/>
      <c r="D120" s="147"/>
      <c r="E120" s="147"/>
      <c r="F120" s="147"/>
      <c r="G120" s="147"/>
      <c r="H120" s="147"/>
      <c r="I120" s="147"/>
      <c r="J120" s="147"/>
      <c r="K120" s="147"/>
      <c r="L120" s="147"/>
      <c r="M120" s="147"/>
      <c r="N120" s="147"/>
      <c r="O120" s="147"/>
      <c r="P120" s="147"/>
      <c r="Q120" s="147"/>
      <c r="R120" s="147"/>
      <c r="S120" s="147"/>
      <c r="T120" s="147"/>
      <c r="U120" s="147"/>
      <c r="V120" s="147"/>
      <c r="W120" s="147"/>
      <c r="X120" s="147"/>
      <c r="Y120" s="147"/>
      <c r="Z120" s="147"/>
      <c r="AA120" s="147"/>
      <c r="AB120" s="147"/>
      <c r="AC120" s="147"/>
      <c r="AD120" s="147"/>
      <c r="AE120" s="147"/>
      <c r="AF120" s="147"/>
      <c r="AG120" s="147"/>
      <c r="AH120" s="147"/>
      <c r="AI120" s="147"/>
      <c r="AJ120" s="147"/>
      <c r="AK120" s="147"/>
      <c r="AL120" s="147"/>
      <c r="AM120" s="147"/>
      <c r="AN120" s="147"/>
      <c r="AO120" s="147"/>
      <c r="AP120" s="147"/>
      <c r="AQ120" s="147"/>
      <c r="AR120" s="147"/>
      <c r="AS120" s="147"/>
      <c r="AT120" s="147"/>
      <c r="AU120" s="147"/>
      <c r="AV120" s="147"/>
      <c r="AW120" s="147"/>
      <c r="AX120" s="147"/>
      <c r="AY120" s="147"/>
      <c r="AZ120" s="147"/>
      <c r="BA120" s="147"/>
      <c r="BB120" s="147"/>
      <c r="BC120" s="147"/>
      <c r="BD120" s="147"/>
      <c r="BE120" s="147"/>
      <c r="BF120" s="147"/>
      <c r="BG120" s="147"/>
      <c r="BH120" s="27"/>
    </row>
    <row r="121" spans="1:60" x14ac:dyDescent="0.2">
      <c r="A121" s="147"/>
      <c r="B121" s="147"/>
      <c r="C121" s="147"/>
      <c r="D121" s="147"/>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7"/>
      <c r="AE121" s="147"/>
      <c r="AF121" s="147"/>
      <c r="AG121" s="147"/>
      <c r="AH121" s="147"/>
      <c r="AI121" s="147"/>
      <c r="AJ121" s="147"/>
      <c r="AK121" s="147"/>
      <c r="AL121" s="147"/>
      <c r="AM121" s="147"/>
      <c r="AN121" s="147"/>
      <c r="AO121" s="147"/>
      <c r="AP121" s="147"/>
      <c r="AQ121" s="147"/>
      <c r="AR121" s="147"/>
      <c r="AS121" s="147"/>
      <c r="AT121" s="147"/>
      <c r="AU121" s="147"/>
      <c r="AV121" s="147"/>
      <c r="AW121" s="147"/>
      <c r="AX121" s="147"/>
      <c r="AY121" s="147"/>
      <c r="AZ121" s="147"/>
      <c r="BA121" s="147"/>
      <c r="BB121" s="147"/>
      <c r="BC121" s="147"/>
      <c r="BD121" s="147"/>
      <c r="BE121" s="147"/>
      <c r="BF121" s="147"/>
      <c r="BG121" s="147"/>
      <c r="BH121" s="27"/>
    </row>
    <row r="122" spans="1:60" x14ac:dyDescent="0.2">
      <c r="A122" s="147"/>
      <c r="B122" s="147"/>
      <c r="C122" s="147"/>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G122" s="147"/>
      <c r="AH122" s="147"/>
      <c r="AI122" s="147"/>
      <c r="AJ122" s="147"/>
      <c r="AK122" s="147"/>
      <c r="AL122" s="147"/>
      <c r="AM122" s="147"/>
      <c r="AN122" s="147"/>
      <c r="AO122" s="147"/>
      <c r="AP122" s="147"/>
      <c r="AQ122" s="147"/>
      <c r="AR122" s="147"/>
      <c r="AS122" s="147"/>
      <c r="AT122" s="147"/>
      <c r="AU122" s="147"/>
      <c r="AV122" s="147"/>
      <c r="AW122" s="147"/>
      <c r="AX122" s="147"/>
      <c r="AY122" s="147"/>
      <c r="AZ122" s="147"/>
      <c r="BA122" s="147"/>
      <c r="BB122" s="147"/>
      <c r="BC122" s="147"/>
      <c r="BD122" s="147"/>
      <c r="BE122" s="147"/>
      <c r="BF122" s="147"/>
      <c r="BG122" s="147"/>
      <c r="BH122" s="27"/>
    </row>
    <row r="123" spans="1:60" x14ac:dyDescent="0.2">
      <c r="A123" s="147"/>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47"/>
      <c r="AM123" s="147"/>
      <c r="AN123" s="147"/>
      <c r="AO123" s="147"/>
      <c r="AP123" s="147"/>
      <c r="AQ123" s="147"/>
      <c r="AR123" s="147"/>
      <c r="AS123" s="147"/>
      <c r="AT123" s="147"/>
      <c r="AU123" s="147"/>
      <c r="AV123" s="147"/>
      <c r="AW123" s="147"/>
      <c r="AX123" s="147"/>
      <c r="AY123" s="147"/>
      <c r="AZ123" s="147"/>
      <c r="BA123" s="147"/>
      <c r="BB123" s="147"/>
      <c r="BC123" s="147"/>
      <c r="BD123" s="147"/>
      <c r="BE123" s="147"/>
      <c r="BF123" s="147"/>
      <c r="BG123" s="147"/>
      <c r="BH123" s="27"/>
    </row>
    <row r="124" spans="1:60" x14ac:dyDescent="0.2">
      <c r="A124" s="147"/>
      <c r="B124" s="147"/>
      <c r="C124" s="14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47"/>
      <c r="AM124" s="147"/>
      <c r="AN124" s="147"/>
      <c r="AO124" s="147"/>
      <c r="AP124" s="147"/>
      <c r="AQ124" s="147"/>
      <c r="AR124" s="147"/>
      <c r="AS124" s="147"/>
      <c r="AT124" s="147"/>
      <c r="AU124" s="147"/>
      <c r="AV124" s="147"/>
      <c r="AW124" s="147"/>
      <c r="AX124" s="147"/>
      <c r="AY124" s="147"/>
      <c r="AZ124" s="147"/>
      <c r="BA124" s="147"/>
      <c r="BB124" s="147"/>
      <c r="BC124" s="147"/>
      <c r="BD124" s="147"/>
      <c r="BE124" s="147"/>
      <c r="BF124" s="147"/>
      <c r="BG124" s="147"/>
      <c r="BH124" s="27"/>
    </row>
    <row r="125" spans="1:60" x14ac:dyDescent="0.2">
      <c r="A125" s="147"/>
      <c r="B125" s="147"/>
      <c r="C125" s="147"/>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c r="AE125" s="147"/>
      <c r="AF125" s="147"/>
      <c r="AG125" s="147"/>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7"/>
      <c r="BC125" s="147"/>
      <c r="BD125" s="147"/>
      <c r="BE125" s="147"/>
      <c r="BF125" s="147"/>
      <c r="BG125" s="147"/>
      <c r="BH125" s="27"/>
    </row>
    <row r="126" spans="1:60" x14ac:dyDescent="0.2">
      <c r="A126" s="147"/>
      <c r="B126" s="147"/>
      <c r="C126" s="147"/>
      <c r="D126" s="147"/>
      <c r="E126" s="147"/>
      <c r="F126" s="147"/>
      <c r="G126" s="147"/>
      <c r="H126" s="147"/>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147"/>
      <c r="AP126" s="147"/>
      <c r="AQ126" s="147"/>
      <c r="AR126" s="147"/>
      <c r="AS126" s="147"/>
      <c r="AT126" s="147"/>
      <c r="AU126" s="147"/>
      <c r="AV126" s="147"/>
      <c r="AW126" s="147"/>
      <c r="AX126" s="147"/>
      <c r="AY126" s="147"/>
      <c r="AZ126" s="147"/>
      <c r="BA126" s="147"/>
      <c r="BB126" s="147"/>
      <c r="BC126" s="147"/>
      <c r="BD126" s="147"/>
      <c r="BE126" s="147"/>
      <c r="BF126" s="147"/>
      <c r="BG126" s="147"/>
      <c r="BH126" s="27"/>
    </row>
    <row r="127" spans="1:60" x14ac:dyDescent="0.2">
      <c r="A127" s="147"/>
      <c r="B127" s="147"/>
      <c r="C127" s="147"/>
      <c r="D127" s="147"/>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c r="AE127" s="147"/>
      <c r="AF127" s="147"/>
      <c r="AG127" s="147"/>
      <c r="AH127" s="147"/>
      <c r="AI127" s="147"/>
      <c r="AJ127" s="147"/>
      <c r="AK127" s="147"/>
      <c r="AL127" s="147"/>
      <c r="AM127" s="147"/>
      <c r="AN127" s="147"/>
      <c r="AO127" s="147"/>
      <c r="AP127" s="147"/>
      <c r="AQ127" s="147"/>
      <c r="AR127" s="147"/>
      <c r="AS127" s="147"/>
      <c r="AT127" s="147"/>
      <c r="AU127" s="147"/>
      <c r="AV127" s="147"/>
      <c r="AW127" s="147"/>
      <c r="AX127" s="147"/>
      <c r="AY127" s="147"/>
      <c r="AZ127" s="147"/>
      <c r="BA127" s="147"/>
      <c r="BB127" s="147"/>
      <c r="BC127" s="147"/>
      <c r="BD127" s="147"/>
      <c r="BE127" s="147"/>
      <c r="BF127" s="147"/>
      <c r="BG127" s="147"/>
      <c r="BH127" s="27"/>
    </row>
    <row r="128" spans="1:60" x14ac:dyDescent="0.2">
      <c r="A128" s="147"/>
      <c r="B128" s="147"/>
      <c r="C128" s="147"/>
      <c r="D128" s="147"/>
      <c r="E128" s="147"/>
      <c r="F128" s="147"/>
      <c r="G128" s="147"/>
      <c r="H128" s="147"/>
      <c r="I128" s="147"/>
      <c r="J128" s="147"/>
      <c r="K128" s="147"/>
      <c r="L128" s="147"/>
      <c r="M128" s="147"/>
      <c r="N128" s="147"/>
      <c r="O128" s="147"/>
      <c r="P128" s="147"/>
      <c r="Q128" s="147"/>
      <c r="R128" s="147"/>
      <c r="S128" s="147"/>
      <c r="T128" s="147"/>
      <c r="U128" s="147"/>
      <c r="V128" s="147"/>
      <c r="W128" s="147"/>
      <c r="X128" s="147"/>
      <c r="Y128" s="147"/>
      <c r="Z128" s="147"/>
      <c r="AA128" s="147"/>
      <c r="AB128" s="147"/>
      <c r="AC128" s="147"/>
      <c r="AD128" s="147"/>
      <c r="AE128" s="147"/>
      <c r="AF128" s="147"/>
      <c r="AG128" s="147"/>
      <c r="AH128" s="147"/>
      <c r="AI128" s="147"/>
      <c r="AJ128" s="147"/>
      <c r="AK128" s="147"/>
      <c r="AL128" s="147"/>
      <c r="AM128" s="147"/>
      <c r="AN128" s="147"/>
      <c r="AO128" s="147"/>
      <c r="AP128" s="147"/>
      <c r="AQ128" s="147"/>
      <c r="AR128" s="147"/>
      <c r="AS128" s="147"/>
      <c r="AT128" s="147"/>
      <c r="AU128" s="147"/>
      <c r="AV128" s="147"/>
      <c r="AW128" s="147"/>
      <c r="AX128" s="147"/>
      <c r="AY128" s="147"/>
      <c r="AZ128" s="147"/>
      <c r="BA128" s="147"/>
      <c r="BB128" s="147"/>
      <c r="BC128" s="147"/>
      <c r="BD128" s="147"/>
      <c r="BE128" s="147"/>
      <c r="BF128" s="147"/>
      <c r="BG128" s="147"/>
      <c r="BH128" s="27"/>
    </row>
    <row r="129" spans="1:60" x14ac:dyDescent="0.2">
      <c r="A129" s="147"/>
      <c r="B129" s="147"/>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147"/>
      <c r="AJ129" s="147"/>
      <c r="AK129" s="147"/>
      <c r="AL129" s="147"/>
      <c r="AM129" s="147"/>
      <c r="AN129" s="147"/>
      <c r="AO129" s="147"/>
      <c r="AP129" s="147"/>
      <c r="AQ129" s="147"/>
      <c r="AR129" s="147"/>
      <c r="AS129" s="147"/>
      <c r="AT129" s="147"/>
      <c r="AU129" s="147"/>
      <c r="AV129" s="147"/>
      <c r="AW129" s="147"/>
      <c r="AX129" s="147"/>
      <c r="AY129" s="147"/>
      <c r="AZ129" s="147"/>
      <c r="BA129" s="147"/>
      <c r="BB129" s="147"/>
      <c r="BC129" s="147"/>
      <c r="BD129" s="147"/>
      <c r="BE129" s="147"/>
      <c r="BF129" s="147"/>
      <c r="BG129" s="147"/>
      <c r="BH129" s="27"/>
    </row>
    <row r="130" spans="1:60" x14ac:dyDescent="0.2">
      <c r="A130" s="147"/>
      <c r="B130" s="147"/>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47"/>
      <c r="AY130" s="147"/>
      <c r="AZ130" s="147"/>
      <c r="BA130" s="147"/>
      <c r="BB130" s="147"/>
      <c r="BC130" s="147"/>
      <c r="BD130" s="147"/>
      <c r="BE130" s="147"/>
      <c r="BF130" s="147"/>
      <c r="BG130" s="147"/>
      <c r="BH130" s="27"/>
    </row>
    <row r="131" spans="1:60" x14ac:dyDescent="0.2">
      <c r="A131" s="147"/>
      <c r="B131" s="147"/>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47"/>
      <c r="AL131" s="147"/>
      <c r="AM131" s="147"/>
      <c r="AN131" s="147"/>
      <c r="AO131" s="147"/>
      <c r="AP131" s="147"/>
      <c r="AQ131" s="147"/>
      <c r="AR131" s="147"/>
      <c r="AS131" s="147"/>
      <c r="AT131" s="147"/>
      <c r="AU131" s="147"/>
      <c r="AV131" s="147"/>
      <c r="AW131" s="147"/>
      <c r="AX131" s="147"/>
      <c r="AY131" s="147"/>
      <c r="AZ131" s="147"/>
      <c r="BA131" s="147"/>
      <c r="BB131" s="147"/>
      <c r="BC131" s="147"/>
      <c r="BD131" s="147"/>
      <c r="BE131" s="147"/>
      <c r="BF131" s="147"/>
      <c r="BG131" s="147"/>
      <c r="BH131" s="27"/>
    </row>
    <row r="132" spans="1:60" x14ac:dyDescent="0.2">
      <c r="A132" s="147"/>
      <c r="B132" s="147"/>
      <c r="C132" s="147"/>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147"/>
      <c r="AA132" s="147"/>
      <c r="AB132" s="147"/>
      <c r="AC132" s="147"/>
      <c r="AD132" s="147"/>
      <c r="AE132" s="147"/>
      <c r="AF132" s="147"/>
      <c r="AG132" s="147"/>
      <c r="AH132" s="147"/>
      <c r="AI132" s="147"/>
      <c r="AJ132" s="147"/>
      <c r="AK132" s="147"/>
      <c r="AL132" s="147"/>
      <c r="AM132" s="147"/>
      <c r="AN132" s="147"/>
      <c r="AO132" s="147"/>
      <c r="AP132" s="147"/>
      <c r="AQ132" s="147"/>
      <c r="AR132" s="147"/>
      <c r="AS132" s="147"/>
      <c r="AT132" s="147"/>
      <c r="AU132" s="147"/>
      <c r="AV132" s="147"/>
      <c r="AW132" s="147"/>
      <c r="AX132" s="147"/>
      <c r="AY132" s="147"/>
      <c r="AZ132" s="147"/>
      <c r="BA132" s="147"/>
      <c r="BB132" s="147"/>
      <c r="BC132" s="147"/>
      <c r="BD132" s="147"/>
      <c r="BE132" s="147"/>
      <c r="BF132" s="147"/>
      <c r="BG132" s="147"/>
      <c r="BH132" s="27"/>
    </row>
    <row r="133" spans="1:60" x14ac:dyDescent="0.2">
      <c r="A133" s="147"/>
      <c r="B133" s="147"/>
      <c r="C133" s="147"/>
      <c r="D133" s="147"/>
      <c r="E133" s="147"/>
      <c r="F133" s="147"/>
      <c r="G133" s="147"/>
      <c r="H133" s="147"/>
      <c r="I133" s="147"/>
      <c r="J133" s="147"/>
      <c r="K133" s="147"/>
      <c r="L133" s="147"/>
      <c r="M133" s="147"/>
      <c r="N133" s="147"/>
      <c r="O133" s="147"/>
      <c r="P133" s="147"/>
      <c r="Q133" s="147"/>
      <c r="R133" s="147"/>
      <c r="S133" s="147"/>
      <c r="T133" s="147"/>
      <c r="U133" s="147"/>
      <c r="V133" s="147"/>
      <c r="W133" s="147"/>
      <c r="X133" s="147"/>
      <c r="Y133" s="147"/>
      <c r="Z133" s="147"/>
      <c r="AA133" s="147"/>
      <c r="AB133" s="147"/>
      <c r="AC133" s="147"/>
      <c r="AD133" s="147"/>
      <c r="AE133" s="147"/>
      <c r="AF133" s="147"/>
      <c r="AG133" s="147"/>
      <c r="AH133" s="147"/>
      <c r="AI133" s="147"/>
      <c r="AJ133" s="147"/>
      <c r="AK133" s="147"/>
      <c r="AL133" s="147"/>
      <c r="AM133" s="147"/>
      <c r="AN133" s="147"/>
      <c r="AO133" s="147"/>
      <c r="AP133" s="147"/>
      <c r="AQ133" s="147"/>
      <c r="AR133" s="147"/>
      <c r="AS133" s="147"/>
      <c r="AT133" s="147"/>
      <c r="AU133" s="147"/>
      <c r="AV133" s="147"/>
      <c r="AW133" s="147"/>
      <c r="AX133" s="147"/>
      <c r="AY133" s="147"/>
      <c r="AZ133" s="147"/>
      <c r="BA133" s="147"/>
      <c r="BB133" s="147"/>
      <c r="BC133" s="147"/>
      <c r="BD133" s="147"/>
      <c r="BE133" s="147"/>
      <c r="BF133" s="147"/>
      <c r="BG133" s="147"/>
      <c r="BH133" s="27"/>
    </row>
    <row r="134" spans="1:60" x14ac:dyDescent="0.2">
      <c r="A134" s="147"/>
      <c r="B134" s="147"/>
      <c r="C134" s="147"/>
      <c r="D134" s="147"/>
      <c r="E134" s="147"/>
      <c r="F134" s="147"/>
      <c r="G134" s="147"/>
      <c r="H134" s="147"/>
      <c r="I134" s="147"/>
      <c r="J134" s="147"/>
      <c r="K134" s="147"/>
      <c r="L134" s="147"/>
      <c r="M134" s="147"/>
      <c r="N134" s="147"/>
      <c r="O134" s="147"/>
      <c r="P134" s="147"/>
      <c r="Q134" s="147"/>
      <c r="R134" s="147"/>
      <c r="S134" s="147"/>
      <c r="T134" s="147"/>
      <c r="U134" s="147"/>
      <c r="V134" s="147"/>
      <c r="W134" s="147"/>
      <c r="X134" s="147"/>
      <c r="Y134" s="147"/>
      <c r="Z134" s="147"/>
      <c r="AA134" s="147"/>
      <c r="AB134" s="147"/>
      <c r="AC134" s="147"/>
      <c r="AD134" s="147"/>
      <c r="AE134" s="147"/>
      <c r="AF134" s="147"/>
      <c r="AG134" s="147"/>
      <c r="AH134" s="147"/>
      <c r="AI134" s="147"/>
      <c r="AJ134" s="147"/>
      <c r="AK134" s="147"/>
      <c r="AL134" s="147"/>
      <c r="AM134" s="147"/>
      <c r="AN134" s="147"/>
      <c r="AO134" s="147"/>
      <c r="AP134" s="147"/>
      <c r="AQ134" s="147"/>
      <c r="AR134" s="147"/>
      <c r="AS134" s="147"/>
      <c r="AT134" s="147"/>
      <c r="AU134" s="147"/>
      <c r="AV134" s="147"/>
      <c r="AW134" s="147"/>
      <c r="AX134" s="147"/>
      <c r="AY134" s="147"/>
      <c r="AZ134" s="147"/>
      <c r="BA134" s="147"/>
      <c r="BB134" s="147"/>
      <c r="BC134" s="147"/>
      <c r="BD134" s="147"/>
      <c r="BE134" s="147"/>
      <c r="BF134" s="147"/>
      <c r="BG134" s="147"/>
      <c r="BH134" s="27"/>
    </row>
    <row r="135" spans="1:60" x14ac:dyDescent="0.2">
      <c r="A135" s="147"/>
      <c r="B135" s="147"/>
      <c r="C135" s="147"/>
      <c r="D135" s="147"/>
      <c r="E135" s="147"/>
      <c r="F135" s="147"/>
      <c r="G135" s="147"/>
      <c r="H135" s="147"/>
      <c r="I135" s="147"/>
      <c r="J135" s="147"/>
      <c r="K135" s="147"/>
      <c r="L135" s="147"/>
      <c r="M135" s="147"/>
      <c r="N135" s="147"/>
      <c r="O135" s="147"/>
      <c r="P135" s="147"/>
      <c r="Q135" s="147"/>
      <c r="R135" s="147"/>
      <c r="S135" s="147"/>
      <c r="T135" s="147"/>
      <c r="U135" s="147"/>
      <c r="V135" s="147"/>
      <c r="W135" s="147"/>
      <c r="X135" s="147"/>
      <c r="Y135" s="147"/>
      <c r="Z135" s="147"/>
      <c r="AA135" s="147"/>
      <c r="AB135" s="147"/>
      <c r="AC135" s="147"/>
      <c r="AD135" s="147"/>
      <c r="AE135" s="147"/>
      <c r="AF135" s="147"/>
      <c r="AG135" s="147"/>
      <c r="AH135" s="147"/>
      <c r="AI135" s="147"/>
      <c r="AJ135" s="147"/>
      <c r="AK135" s="147"/>
      <c r="AL135" s="147"/>
      <c r="AM135" s="147"/>
      <c r="AN135" s="147"/>
      <c r="AO135" s="147"/>
      <c r="AP135" s="147"/>
      <c r="AQ135" s="147"/>
      <c r="AR135" s="147"/>
      <c r="AS135" s="147"/>
      <c r="AT135" s="147"/>
      <c r="AU135" s="147"/>
      <c r="AV135" s="147"/>
      <c r="AW135" s="147"/>
      <c r="AX135" s="147"/>
      <c r="AY135" s="147"/>
      <c r="AZ135" s="147"/>
      <c r="BA135" s="147"/>
      <c r="BB135" s="147"/>
      <c r="BC135" s="147"/>
      <c r="BD135" s="147"/>
      <c r="BE135" s="147"/>
      <c r="BF135" s="147"/>
      <c r="BG135" s="147"/>
      <c r="BH135" s="27"/>
    </row>
    <row r="136" spans="1:60" x14ac:dyDescent="0.2">
      <c r="A136" s="147"/>
      <c r="B136" s="147"/>
      <c r="C136" s="147"/>
      <c r="D136" s="147"/>
      <c r="E136" s="147"/>
      <c r="F136" s="147"/>
      <c r="G136" s="147"/>
      <c r="H136" s="147"/>
      <c r="I136" s="147"/>
      <c r="J136" s="147"/>
      <c r="K136" s="147"/>
      <c r="L136" s="147"/>
      <c r="M136" s="147"/>
      <c r="N136" s="147"/>
      <c r="O136" s="147"/>
      <c r="P136" s="147"/>
      <c r="Q136" s="147"/>
      <c r="R136" s="147"/>
      <c r="S136" s="147"/>
      <c r="T136" s="147"/>
      <c r="U136" s="147"/>
      <c r="V136" s="147"/>
      <c r="W136" s="147"/>
      <c r="X136" s="147"/>
      <c r="Y136" s="147"/>
      <c r="Z136" s="147"/>
      <c r="AA136" s="147"/>
      <c r="AB136" s="147"/>
      <c r="AC136" s="147"/>
      <c r="AD136" s="147"/>
      <c r="AE136" s="147"/>
      <c r="AF136" s="147"/>
      <c r="AG136" s="147"/>
      <c r="AH136" s="147"/>
      <c r="AI136" s="147"/>
      <c r="AJ136" s="147"/>
      <c r="AK136" s="147"/>
      <c r="AL136" s="147"/>
      <c r="AM136" s="147"/>
      <c r="AN136" s="147"/>
      <c r="AO136" s="147"/>
      <c r="AP136" s="147"/>
      <c r="AQ136" s="147"/>
      <c r="AR136" s="147"/>
      <c r="AS136" s="147"/>
      <c r="AT136" s="147"/>
      <c r="AU136" s="147"/>
      <c r="AV136" s="147"/>
      <c r="AW136" s="147"/>
      <c r="AX136" s="147"/>
      <c r="AY136" s="147"/>
      <c r="AZ136" s="147"/>
      <c r="BA136" s="147"/>
      <c r="BB136" s="147"/>
      <c r="BC136" s="147"/>
      <c r="BD136" s="147"/>
      <c r="BE136" s="147"/>
      <c r="BF136" s="147"/>
      <c r="BG136" s="147"/>
      <c r="BH136" s="27"/>
    </row>
    <row r="137" spans="1:60" x14ac:dyDescent="0.2">
      <c r="A137" s="147"/>
      <c r="B137" s="147"/>
      <c r="C137" s="147"/>
      <c r="D137" s="147"/>
      <c r="E137" s="147"/>
      <c r="F137" s="147"/>
      <c r="G137" s="147"/>
      <c r="H137" s="147"/>
      <c r="I137" s="147"/>
      <c r="J137" s="147"/>
      <c r="K137" s="147"/>
      <c r="L137" s="147"/>
      <c r="M137" s="147"/>
      <c r="N137" s="147"/>
      <c r="O137" s="147"/>
      <c r="P137" s="147"/>
      <c r="Q137" s="147"/>
      <c r="R137" s="147"/>
      <c r="S137" s="147"/>
      <c r="T137" s="147"/>
      <c r="U137" s="147"/>
      <c r="V137" s="147"/>
      <c r="W137" s="147"/>
      <c r="X137" s="147"/>
      <c r="Y137" s="147"/>
      <c r="Z137" s="147"/>
      <c r="AA137" s="147"/>
      <c r="AB137" s="147"/>
      <c r="AC137" s="147"/>
      <c r="AD137" s="147"/>
      <c r="AE137" s="147"/>
      <c r="AF137" s="147"/>
      <c r="AG137" s="147"/>
      <c r="AH137" s="147"/>
      <c r="AI137" s="147"/>
      <c r="AJ137" s="147"/>
      <c r="AK137" s="147"/>
      <c r="AL137" s="147"/>
      <c r="AM137" s="147"/>
      <c r="AN137" s="147"/>
      <c r="AO137" s="147"/>
      <c r="AP137" s="147"/>
      <c r="AQ137" s="147"/>
      <c r="AR137" s="147"/>
      <c r="AS137" s="147"/>
      <c r="AT137" s="147"/>
      <c r="AU137" s="147"/>
      <c r="AV137" s="147"/>
      <c r="AW137" s="147"/>
      <c r="AX137" s="147"/>
      <c r="AY137" s="147"/>
      <c r="AZ137" s="147"/>
      <c r="BA137" s="147"/>
      <c r="BB137" s="147"/>
      <c r="BC137" s="147"/>
      <c r="BD137" s="147"/>
      <c r="BE137" s="147"/>
      <c r="BF137" s="147"/>
      <c r="BG137" s="147"/>
      <c r="BH137" s="27"/>
    </row>
    <row r="138" spans="1:60" x14ac:dyDescent="0.2">
      <c r="A138" s="147"/>
      <c r="B138" s="147"/>
      <c r="C138" s="147"/>
      <c r="D138" s="147"/>
      <c r="E138" s="147"/>
      <c r="F138" s="147"/>
      <c r="G138" s="147"/>
      <c r="H138" s="147"/>
      <c r="I138" s="147"/>
      <c r="J138" s="147"/>
      <c r="K138" s="147"/>
      <c r="L138" s="147"/>
      <c r="M138" s="147"/>
      <c r="N138" s="147"/>
      <c r="O138" s="147"/>
      <c r="P138" s="147"/>
      <c r="Q138" s="147"/>
      <c r="R138" s="147"/>
      <c r="S138" s="147"/>
      <c r="T138" s="147"/>
      <c r="U138" s="147"/>
      <c r="V138" s="147"/>
      <c r="W138" s="147"/>
      <c r="X138" s="147"/>
      <c r="Y138" s="147"/>
      <c r="Z138" s="147"/>
      <c r="AA138" s="147"/>
      <c r="AB138" s="147"/>
      <c r="AC138" s="147"/>
      <c r="AD138" s="147"/>
      <c r="AE138" s="147"/>
      <c r="AF138" s="147"/>
      <c r="AG138" s="147"/>
      <c r="AH138" s="147"/>
      <c r="AI138" s="147"/>
      <c r="AJ138" s="147"/>
      <c r="AK138" s="147"/>
      <c r="AL138" s="147"/>
      <c r="AM138" s="147"/>
      <c r="AN138" s="147"/>
      <c r="AO138" s="147"/>
      <c r="AP138" s="147"/>
      <c r="AQ138" s="147"/>
      <c r="AR138" s="147"/>
      <c r="AS138" s="147"/>
      <c r="AT138" s="147"/>
      <c r="AU138" s="147"/>
      <c r="AV138" s="147"/>
      <c r="AW138" s="147"/>
      <c r="AX138" s="147"/>
      <c r="AY138" s="147"/>
      <c r="AZ138" s="147"/>
      <c r="BA138" s="147"/>
      <c r="BB138" s="147"/>
      <c r="BC138" s="147"/>
      <c r="BD138" s="147"/>
      <c r="BE138" s="147"/>
      <c r="BF138" s="147"/>
      <c r="BG138" s="147"/>
      <c r="BH138" s="27"/>
    </row>
    <row r="139" spans="1:60" x14ac:dyDescent="0.2">
      <c r="A139" s="147"/>
      <c r="B139" s="147"/>
      <c r="C139" s="147"/>
      <c r="D139" s="147"/>
      <c r="E139" s="147"/>
      <c r="F139" s="147"/>
      <c r="G139" s="147"/>
      <c r="H139" s="147"/>
      <c r="I139" s="147"/>
      <c r="J139" s="147"/>
      <c r="K139" s="147"/>
      <c r="L139" s="147"/>
      <c r="M139" s="147"/>
      <c r="N139" s="147"/>
      <c r="O139" s="147"/>
      <c r="P139" s="147"/>
      <c r="Q139" s="147"/>
      <c r="R139" s="147"/>
      <c r="S139" s="147"/>
      <c r="T139" s="147"/>
      <c r="U139" s="147"/>
      <c r="V139" s="147"/>
      <c r="W139" s="147"/>
      <c r="X139" s="147"/>
      <c r="Y139" s="147"/>
      <c r="Z139" s="147"/>
      <c r="AA139" s="147"/>
      <c r="AB139" s="147"/>
      <c r="AC139" s="147"/>
      <c r="AD139" s="147"/>
      <c r="AE139" s="147"/>
      <c r="AF139" s="147"/>
      <c r="AG139" s="147"/>
      <c r="AH139" s="147"/>
      <c r="AI139" s="147"/>
      <c r="AJ139" s="147"/>
      <c r="AK139" s="147"/>
      <c r="AL139" s="147"/>
      <c r="AM139" s="147"/>
      <c r="AN139" s="147"/>
      <c r="AO139" s="147"/>
      <c r="AP139" s="147"/>
      <c r="AQ139" s="147"/>
      <c r="AR139" s="147"/>
      <c r="AS139" s="147"/>
      <c r="AT139" s="147"/>
      <c r="AU139" s="147"/>
      <c r="AV139" s="147"/>
      <c r="AW139" s="147"/>
      <c r="AX139" s="147"/>
      <c r="AY139" s="147"/>
      <c r="AZ139" s="147"/>
      <c r="BA139" s="147"/>
      <c r="BB139" s="147"/>
      <c r="BC139" s="147"/>
      <c r="BD139" s="147"/>
      <c r="BE139" s="147"/>
      <c r="BF139" s="147"/>
      <c r="BG139" s="147"/>
      <c r="BH139" s="27"/>
    </row>
    <row r="140" spans="1:60" x14ac:dyDescent="0.2">
      <c r="A140" s="147"/>
      <c r="B140" s="147"/>
      <c r="C140" s="147"/>
      <c r="D140" s="147"/>
      <c r="E140" s="147"/>
      <c r="F140" s="147"/>
      <c r="G140" s="147"/>
      <c r="H140" s="147"/>
      <c r="I140" s="147"/>
      <c r="J140" s="147"/>
      <c r="K140" s="147"/>
      <c r="L140" s="147"/>
      <c r="M140" s="147"/>
      <c r="N140" s="147"/>
      <c r="O140" s="147"/>
      <c r="P140" s="147"/>
      <c r="Q140" s="147"/>
      <c r="R140" s="147"/>
      <c r="S140" s="147"/>
      <c r="T140" s="147"/>
      <c r="U140" s="147"/>
      <c r="V140" s="147"/>
      <c r="W140" s="147"/>
      <c r="X140" s="147"/>
      <c r="Y140" s="147"/>
      <c r="Z140" s="147"/>
      <c r="AA140" s="147"/>
      <c r="AB140" s="147"/>
      <c r="AC140" s="147"/>
      <c r="AD140" s="147"/>
      <c r="AE140" s="147"/>
      <c r="AF140" s="147"/>
      <c r="AG140" s="147"/>
      <c r="AH140" s="147"/>
      <c r="AI140" s="147"/>
      <c r="AJ140" s="147"/>
      <c r="AK140" s="147"/>
      <c r="AL140" s="147"/>
      <c r="AM140" s="147"/>
      <c r="AN140" s="147"/>
      <c r="AO140" s="147"/>
      <c r="AP140" s="147"/>
      <c r="AQ140" s="147"/>
      <c r="AR140" s="147"/>
      <c r="AS140" s="147"/>
      <c r="AT140" s="147"/>
      <c r="AU140" s="147"/>
      <c r="AV140" s="147"/>
      <c r="AW140" s="147"/>
      <c r="AX140" s="147"/>
      <c r="AY140" s="147"/>
      <c r="AZ140" s="147"/>
      <c r="BA140" s="147"/>
      <c r="BB140" s="147"/>
      <c r="BC140" s="147"/>
      <c r="BD140" s="147"/>
      <c r="BE140" s="147"/>
      <c r="BF140" s="147"/>
      <c r="BG140" s="147"/>
      <c r="BH140" s="27"/>
    </row>
    <row r="141" spans="1:60" x14ac:dyDescent="0.2">
      <c r="A141" s="147"/>
      <c r="B141" s="147"/>
      <c r="C141" s="147"/>
      <c r="D141" s="147"/>
      <c r="E141" s="147"/>
      <c r="F141" s="147"/>
      <c r="G141" s="147"/>
      <c r="H141" s="147"/>
      <c r="I141" s="147"/>
      <c r="J141" s="147"/>
      <c r="K141" s="147"/>
      <c r="L141" s="147"/>
      <c r="M141" s="147"/>
      <c r="N141" s="147"/>
      <c r="O141" s="147"/>
      <c r="P141" s="147"/>
      <c r="Q141" s="147"/>
      <c r="R141" s="147"/>
      <c r="S141" s="147"/>
      <c r="T141" s="147"/>
      <c r="U141" s="147"/>
      <c r="V141" s="147"/>
      <c r="W141" s="147"/>
      <c r="X141" s="147"/>
      <c r="Y141" s="147"/>
      <c r="Z141" s="147"/>
      <c r="AA141" s="147"/>
      <c r="AB141" s="147"/>
      <c r="AC141" s="147"/>
      <c r="AD141" s="147"/>
      <c r="AE141" s="147"/>
      <c r="AF141" s="147"/>
      <c r="AG141" s="147"/>
      <c r="AH141" s="147"/>
      <c r="AI141" s="147"/>
      <c r="AJ141" s="147"/>
      <c r="AK141" s="147"/>
      <c r="AL141" s="147"/>
      <c r="AM141" s="147"/>
      <c r="AN141" s="147"/>
      <c r="AO141" s="147"/>
      <c r="AP141" s="147"/>
      <c r="AQ141" s="147"/>
      <c r="AR141" s="147"/>
      <c r="AS141" s="147"/>
      <c r="AT141" s="147"/>
      <c r="AU141" s="147"/>
      <c r="AV141" s="147"/>
      <c r="AW141" s="147"/>
      <c r="AX141" s="147"/>
      <c r="AY141" s="147"/>
      <c r="AZ141" s="147"/>
      <c r="BA141" s="147"/>
      <c r="BB141" s="147"/>
      <c r="BC141" s="147"/>
      <c r="BD141" s="147"/>
      <c r="BE141" s="147"/>
      <c r="BF141" s="147"/>
      <c r="BG141" s="147"/>
      <c r="BH141" s="27"/>
    </row>
    <row r="142" spans="1:60" x14ac:dyDescent="0.2">
      <c r="A142" s="147"/>
      <c r="B142" s="147"/>
      <c r="C142" s="147"/>
      <c r="D142" s="147"/>
      <c r="E142" s="147"/>
      <c r="F142" s="147"/>
      <c r="G142" s="147"/>
      <c r="H142" s="147"/>
      <c r="I142" s="147"/>
      <c r="J142" s="147"/>
      <c r="K142" s="147"/>
      <c r="L142" s="147"/>
      <c r="M142" s="147"/>
      <c r="N142" s="147"/>
      <c r="O142" s="147"/>
      <c r="P142" s="147"/>
      <c r="Q142" s="147"/>
      <c r="R142" s="147"/>
      <c r="S142" s="147"/>
      <c r="T142" s="147"/>
      <c r="U142" s="147"/>
      <c r="V142" s="147"/>
      <c r="W142" s="147"/>
      <c r="X142" s="147"/>
      <c r="Y142" s="147"/>
      <c r="Z142" s="147"/>
      <c r="AA142" s="147"/>
      <c r="AB142" s="147"/>
      <c r="AC142" s="147"/>
      <c r="AD142" s="147"/>
      <c r="AE142" s="147"/>
      <c r="AF142" s="147"/>
      <c r="AG142" s="147"/>
      <c r="AH142" s="147"/>
      <c r="AI142" s="147"/>
      <c r="AJ142" s="147"/>
      <c r="AK142" s="147"/>
      <c r="AL142" s="147"/>
      <c r="AM142" s="147"/>
      <c r="AN142" s="147"/>
      <c r="AO142" s="147"/>
      <c r="AP142" s="147"/>
      <c r="AQ142" s="147"/>
      <c r="AR142" s="147"/>
      <c r="AS142" s="147"/>
      <c r="AT142" s="147"/>
      <c r="AU142" s="147"/>
      <c r="AV142" s="147"/>
      <c r="AW142" s="147"/>
      <c r="AX142" s="147"/>
      <c r="AY142" s="147"/>
      <c r="AZ142" s="147"/>
      <c r="BA142" s="147"/>
      <c r="BB142" s="147"/>
      <c r="BC142" s="147"/>
      <c r="BD142" s="147"/>
      <c r="BE142" s="147"/>
      <c r="BF142" s="147"/>
      <c r="BG142" s="147"/>
      <c r="BH142" s="27"/>
    </row>
    <row r="143" spans="1:60" x14ac:dyDescent="0.2">
      <c r="A143" s="147"/>
      <c r="B143" s="147"/>
      <c r="C143" s="147"/>
      <c r="D143" s="147"/>
      <c r="E143" s="147"/>
      <c r="F143" s="147"/>
      <c r="G143" s="147"/>
      <c r="H143" s="147"/>
      <c r="I143" s="147"/>
      <c r="J143" s="147"/>
      <c r="K143" s="147"/>
      <c r="L143" s="147"/>
      <c r="M143" s="147"/>
      <c r="N143" s="147"/>
      <c r="O143" s="147"/>
      <c r="P143" s="147"/>
      <c r="Q143" s="147"/>
      <c r="R143" s="147"/>
      <c r="S143" s="147"/>
      <c r="T143" s="147"/>
      <c r="U143" s="147"/>
      <c r="V143" s="147"/>
      <c r="W143" s="147"/>
      <c r="X143" s="147"/>
      <c r="Y143" s="147"/>
      <c r="Z143" s="147"/>
      <c r="AA143" s="147"/>
      <c r="AB143" s="147"/>
      <c r="AC143" s="147"/>
      <c r="AD143" s="147"/>
      <c r="AE143" s="147"/>
      <c r="AF143" s="147"/>
      <c r="AG143" s="147"/>
      <c r="AH143" s="147"/>
      <c r="AI143" s="147"/>
      <c r="AJ143" s="147"/>
      <c r="AK143" s="147"/>
      <c r="AL143" s="147"/>
      <c r="AM143" s="147"/>
      <c r="AN143" s="147"/>
      <c r="AO143" s="147"/>
      <c r="AP143" s="147"/>
      <c r="AQ143" s="147"/>
      <c r="AR143" s="147"/>
      <c r="AS143" s="147"/>
      <c r="AT143" s="147"/>
      <c r="AU143" s="147"/>
      <c r="AV143" s="147"/>
      <c r="AW143" s="147"/>
      <c r="AX143" s="147"/>
      <c r="AY143" s="147"/>
      <c r="AZ143" s="147"/>
      <c r="BA143" s="147"/>
      <c r="BB143" s="147"/>
      <c r="BC143" s="147"/>
      <c r="BD143" s="147"/>
      <c r="BE143" s="147"/>
      <c r="BF143" s="147"/>
      <c r="BG143" s="147"/>
      <c r="BH143" s="27"/>
    </row>
    <row r="144" spans="1:60" x14ac:dyDescent="0.2">
      <c r="A144" s="147"/>
      <c r="B144" s="147"/>
      <c r="C144" s="147"/>
      <c r="D144" s="147"/>
      <c r="E144" s="147"/>
      <c r="F144" s="147"/>
      <c r="G144" s="147"/>
      <c r="H144" s="147"/>
      <c r="I144" s="147"/>
      <c r="J144" s="147"/>
      <c r="K144" s="147"/>
      <c r="L144" s="147"/>
      <c r="M144" s="147"/>
      <c r="N144" s="147"/>
      <c r="O144" s="147"/>
      <c r="P144" s="147"/>
      <c r="Q144" s="147"/>
      <c r="R144" s="147"/>
      <c r="S144" s="147"/>
      <c r="T144" s="147"/>
      <c r="U144" s="147"/>
      <c r="V144" s="147"/>
      <c r="W144" s="147"/>
      <c r="X144" s="147"/>
      <c r="Y144" s="147"/>
      <c r="Z144" s="147"/>
      <c r="AA144" s="147"/>
      <c r="AB144" s="147"/>
      <c r="AC144" s="147"/>
      <c r="AD144" s="147"/>
      <c r="AE144" s="147"/>
      <c r="AF144" s="147"/>
      <c r="AG144" s="147"/>
      <c r="AH144" s="147"/>
      <c r="AI144" s="147"/>
      <c r="AJ144" s="147"/>
      <c r="AK144" s="147"/>
      <c r="AL144" s="147"/>
      <c r="AM144" s="147"/>
      <c r="AN144" s="147"/>
      <c r="AO144" s="147"/>
      <c r="AP144" s="147"/>
      <c r="AQ144" s="147"/>
      <c r="AR144" s="147"/>
      <c r="AS144" s="147"/>
      <c r="AT144" s="147"/>
      <c r="AU144" s="147"/>
      <c r="AV144" s="147"/>
      <c r="AW144" s="147"/>
      <c r="AX144" s="147"/>
      <c r="AY144" s="147"/>
      <c r="AZ144" s="147"/>
      <c r="BA144" s="147"/>
      <c r="BB144" s="147"/>
      <c r="BC144" s="147"/>
      <c r="BD144" s="147"/>
      <c r="BE144" s="147"/>
      <c r="BF144" s="147"/>
      <c r="BG144" s="147"/>
      <c r="BH144" s="27"/>
    </row>
    <row r="145" spans="1:60" x14ac:dyDescent="0.2">
      <c r="A145" s="147"/>
      <c r="B145" s="147"/>
      <c r="C145" s="147"/>
      <c r="D145" s="147"/>
      <c r="E145" s="147"/>
      <c r="F145" s="147"/>
      <c r="G145" s="147"/>
      <c r="H145" s="147"/>
      <c r="I145" s="147"/>
      <c r="J145" s="147"/>
      <c r="K145" s="147"/>
      <c r="L145" s="147"/>
      <c r="M145" s="147"/>
      <c r="N145" s="147"/>
      <c r="O145" s="147"/>
      <c r="P145" s="147"/>
      <c r="Q145" s="147"/>
      <c r="R145" s="147"/>
      <c r="S145" s="147"/>
      <c r="T145" s="147"/>
      <c r="U145" s="147"/>
      <c r="V145" s="147"/>
      <c r="W145" s="147"/>
      <c r="X145" s="147"/>
      <c r="Y145" s="147"/>
      <c r="Z145" s="147"/>
      <c r="AA145" s="147"/>
      <c r="AB145" s="147"/>
      <c r="AC145" s="147"/>
      <c r="AD145" s="147"/>
      <c r="AE145" s="147"/>
      <c r="AF145" s="147"/>
      <c r="AG145" s="147"/>
      <c r="AH145" s="147"/>
      <c r="AI145" s="147"/>
      <c r="AJ145" s="147"/>
      <c r="AK145" s="147"/>
      <c r="AL145" s="147"/>
      <c r="AM145" s="147"/>
      <c r="AN145" s="147"/>
      <c r="AO145" s="147"/>
      <c r="AP145" s="147"/>
      <c r="AQ145" s="147"/>
      <c r="AR145" s="147"/>
      <c r="AS145" s="147"/>
      <c r="AT145" s="147"/>
      <c r="AU145" s="147"/>
      <c r="AV145" s="147"/>
      <c r="AW145" s="147"/>
      <c r="AX145" s="147"/>
      <c r="AY145" s="147"/>
      <c r="AZ145" s="147"/>
      <c r="BA145" s="147"/>
      <c r="BB145" s="147"/>
      <c r="BC145" s="147"/>
      <c r="BD145" s="147"/>
      <c r="BE145" s="147"/>
      <c r="BF145" s="147"/>
      <c r="BG145" s="147"/>
      <c r="BH145" s="27"/>
    </row>
    <row r="146" spans="1:60" x14ac:dyDescent="0.2">
      <c r="A146" s="147"/>
      <c r="B146" s="147"/>
      <c r="C146" s="147"/>
      <c r="D146" s="147"/>
      <c r="E146" s="147"/>
      <c r="F146" s="147"/>
      <c r="G146" s="147"/>
      <c r="H146" s="147"/>
      <c r="I146" s="147"/>
      <c r="J146" s="147"/>
      <c r="K146" s="147"/>
      <c r="L146" s="147"/>
      <c r="M146" s="147"/>
      <c r="N146" s="147"/>
      <c r="O146" s="147"/>
      <c r="P146" s="147"/>
      <c r="Q146" s="147"/>
      <c r="R146" s="147"/>
      <c r="S146" s="147"/>
      <c r="T146" s="147"/>
      <c r="U146" s="147"/>
      <c r="V146" s="147"/>
      <c r="W146" s="147"/>
      <c r="X146" s="147"/>
      <c r="Y146" s="147"/>
      <c r="Z146" s="147"/>
      <c r="AA146" s="147"/>
      <c r="AB146" s="147"/>
      <c r="AC146" s="147"/>
      <c r="AD146" s="147"/>
      <c r="AE146" s="147"/>
      <c r="AF146" s="147"/>
      <c r="AG146" s="147"/>
      <c r="AH146" s="147"/>
      <c r="AI146" s="147"/>
      <c r="AJ146" s="147"/>
      <c r="AK146" s="147"/>
      <c r="AL146" s="147"/>
      <c r="AM146" s="147"/>
      <c r="AN146" s="147"/>
      <c r="AO146" s="147"/>
      <c r="AP146" s="147"/>
      <c r="AQ146" s="147"/>
      <c r="AR146" s="147"/>
      <c r="AS146" s="147"/>
      <c r="AT146" s="147"/>
      <c r="AU146" s="147"/>
      <c r="AV146" s="147"/>
      <c r="AW146" s="147"/>
      <c r="AX146" s="147"/>
      <c r="AY146" s="147"/>
      <c r="AZ146" s="147"/>
      <c r="BA146" s="147"/>
      <c r="BB146" s="147"/>
      <c r="BC146" s="147"/>
      <c r="BD146" s="147"/>
      <c r="BE146" s="147"/>
      <c r="BF146" s="147"/>
      <c r="BG146" s="147"/>
      <c r="BH146" s="27"/>
    </row>
    <row r="147" spans="1:60" x14ac:dyDescent="0.2">
      <c r="A147" s="147"/>
      <c r="B147" s="147"/>
      <c r="C147" s="147"/>
      <c r="D147" s="147"/>
      <c r="E147" s="147"/>
      <c r="F147" s="147"/>
      <c r="G147" s="147"/>
      <c r="H147" s="147"/>
      <c r="I147" s="147"/>
      <c r="J147" s="147"/>
      <c r="K147" s="147"/>
      <c r="L147" s="147"/>
      <c r="M147" s="147"/>
      <c r="N147" s="147"/>
      <c r="O147" s="147"/>
      <c r="P147" s="147"/>
      <c r="Q147" s="147"/>
      <c r="R147" s="147"/>
      <c r="S147" s="147"/>
      <c r="T147" s="147"/>
      <c r="U147" s="147"/>
      <c r="V147" s="147"/>
      <c r="W147" s="147"/>
      <c r="X147" s="147"/>
      <c r="Y147" s="147"/>
      <c r="Z147" s="147"/>
      <c r="AA147" s="147"/>
      <c r="AB147" s="147"/>
      <c r="AC147" s="147"/>
      <c r="AD147" s="147"/>
      <c r="AE147" s="147"/>
      <c r="AF147" s="147"/>
      <c r="AG147" s="147"/>
      <c r="AH147" s="147"/>
      <c r="AI147" s="147"/>
      <c r="AJ147" s="147"/>
      <c r="AK147" s="147"/>
      <c r="AL147" s="147"/>
      <c r="AM147" s="147"/>
      <c r="AN147" s="147"/>
      <c r="AO147" s="147"/>
      <c r="AP147" s="147"/>
      <c r="AQ147" s="147"/>
      <c r="AR147" s="147"/>
      <c r="AS147" s="147"/>
      <c r="AT147" s="147"/>
      <c r="AU147" s="147"/>
      <c r="AV147" s="147"/>
      <c r="AW147" s="147"/>
      <c r="AX147" s="147"/>
      <c r="AY147" s="147"/>
      <c r="AZ147" s="147"/>
      <c r="BA147" s="147"/>
      <c r="BB147" s="147"/>
      <c r="BC147" s="147"/>
      <c r="BD147" s="147"/>
      <c r="BE147" s="147"/>
      <c r="BF147" s="147"/>
      <c r="BG147" s="147"/>
      <c r="BH147" s="27"/>
    </row>
    <row r="148" spans="1:60" x14ac:dyDescent="0.2">
      <c r="A148" s="147"/>
      <c r="B148" s="147"/>
      <c r="C148" s="147"/>
      <c r="D148" s="147"/>
      <c r="E148" s="147"/>
      <c r="F148" s="147"/>
      <c r="G148" s="147"/>
      <c r="H148" s="147"/>
      <c r="I148" s="147"/>
      <c r="J148" s="147"/>
      <c r="K148" s="147"/>
      <c r="L148" s="147"/>
      <c r="M148" s="147"/>
      <c r="N148" s="147"/>
      <c r="O148" s="147"/>
      <c r="P148" s="147"/>
      <c r="Q148" s="147"/>
      <c r="R148" s="147"/>
      <c r="S148" s="147"/>
      <c r="T148" s="147"/>
      <c r="U148" s="147"/>
      <c r="V148" s="147"/>
      <c r="W148" s="147"/>
      <c r="X148" s="147"/>
      <c r="Y148" s="147"/>
      <c r="Z148" s="147"/>
      <c r="AA148" s="147"/>
      <c r="AB148" s="147"/>
      <c r="AC148" s="147"/>
      <c r="AD148" s="147"/>
      <c r="AE148" s="147"/>
      <c r="AF148" s="147"/>
      <c r="AG148" s="147"/>
      <c r="AH148" s="147"/>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c r="BE148" s="147"/>
      <c r="BF148" s="147"/>
      <c r="BG148" s="147"/>
      <c r="BH148" s="27"/>
    </row>
    <row r="149" spans="1:60" x14ac:dyDescent="0.2">
      <c r="A149" s="147"/>
      <c r="B149" s="147"/>
      <c r="C149" s="147"/>
      <c r="D149" s="147"/>
      <c r="E149" s="147"/>
      <c r="F149" s="147"/>
      <c r="G149" s="147"/>
      <c r="H149" s="147"/>
      <c r="I149" s="147"/>
      <c r="J149" s="147"/>
      <c r="K149" s="147"/>
      <c r="L149" s="147"/>
      <c r="M149" s="147"/>
      <c r="N149" s="147"/>
      <c r="O149" s="147"/>
      <c r="P149" s="147"/>
      <c r="Q149" s="147"/>
      <c r="R149" s="147"/>
      <c r="S149" s="147"/>
      <c r="T149" s="147"/>
      <c r="U149" s="147"/>
      <c r="V149" s="147"/>
      <c r="W149" s="147"/>
      <c r="X149" s="147"/>
      <c r="Y149" s="147"/>
      <c r="Z149" s="147"/>
      <c r="AA149" s="147"/>
      <c r="AB149" s="147"/>
      <c r="AC149" s="147"/>
      <c r="AD149" s="147"/>
      <c r="AE149" s="147"/>
      <c r="AF149" s="147"/>
      <c r="AG149" s="147"/>
      <c r="AH149" s="147"/>
      <c r="AI149" s="147"/>
      <c r="AJ149" s="147"/>
      <c r="AK149" s="147"/>
      <c r="AL149" s="147"/>
      <c r="AM149" s="147"/>
      <c r="AN149" s="147"/>
      <c r="AO149" s="147"/>
      <c r="AP149" s="147"/>
      <c r="AQ149" s="147"/>
      <c r="AR149" s="147"/>
      <c r="AS149" s="147"/>
      <c r="AT149" s="147"/>
      <c r="AU149" s="147"/>
      <c r="AV149" s="147"/>
      <c r="AW149" s="147"/>
      <c r="AX149" s="147"/>
      <c r="AY149" s="147"/>
      <c r="AZ149" s="147"/>
      <c r="BA149" s="147"/>
      <c r="BB149" s="147"/>
      <c r="BC149" s="147"/>
      <c r="BD149" s="147"/>
      <c r="BE149" s="147"/>
      <c r="BF149" s="147"/>
      <c r="BG149" s="147"/>
      <c r="BH149" s="27"/>
    </row>
    <row r="150" spans="1:60" x14ac:dyDescent="0.2">
      <c r="A150" s="147"/>
      <c r="B150" s="147"/>
      <c r="C150" s="147"/>
      <c r="D150" s="147"/>
      <c r="E150" s="147"/>
      <c r="F150" s="147"/>
      <c r="G150" s="147"/>
      <c r="H150" s="147"/>
      <c r="I150" s="147"/>
      <c r="J150" s="147"/>
      <c r="K150" s="147"/>
      <c r="L150" s="147"/>
      <c r="M150" s="147"/>
      <c r="N150" s="147"/>
      <c r="O150" s="147"/>
      <c r="P150" s="147"/>
      <c r="Q150" s="147"/>
      <c r="R150" s="147"/>
      <c r="S150" s="147"/>
      <c r="T150" s="147"/>
      <c r="U150" s="147"/>
      <c r="V150" s="147"/>
      <c r="W150" s="147"/>
      <c r="X150" s="147"/>
      <c r="Y150" s="147"/>
      <c r="Z150" s="147"/>
      <c r="AA150" s="147"/>
      <c r="AB150" s="147"/>
      <c r="AC150" s="147"/>
      <c r="AD150" s="147"/>
      <c r="AE150" s="147"/>
      <c r="AF150" s="147"/>
      <c r="AG150" s="147"/>
      <c r="AH150" s="147"/>
      <c r="AI150" s="147"/>
      <c r="AJ150" s="147"/>
      <c r="AK150" s="147"/>
      <c r="AL150" s="147"/>
      <c r="AM150" s="147"/>
      <c r="AN150" s="147"/>
      <c r="AO150" s="147"/>
      <c r="AP150" s="147"/>
      <c r="AQ150" s="147"/>
      <c r="AR150" s="147"/>
      <c r="AS150" s="147"/>
      <c r="AT150" s="147"/>
      <c r="AU150" s="147"/>
      <c r="AV150" s="147"/>
      <c r="AW150" s="147"/>
      <c r="AX150" s="147"/>
      <c r="AY150" s="147"/>
      <c r="AZ150" s="147"/>
      <c r="BA150" s="147"/>
      <c r="BB150" s="147"/>
      <c r="BC150" s="147"/>
      <c r="BD150" s="147"/>
      <c r="BE150" s="147"/>
      <c r="BF150" s="147"/>
      <c r="BG150" s="147"/>
      <c r="BH150" s="27"/>
    </row>
    <row r="151" spans="1:60" x14ac:dyDescent="0.2">
      <c r="A151" s="147"/>
      <c r="B151" s="147"/>
      <c r="C151" s="147"/>
      <c r="D151" s="147"/>
      <c r="E151" s="147"/>
      <c r="F151" s="147"/>
      <c r="G151" s="147"/>
      <c r="H151" s="147"/>
      <c r="I151" s="147"/>
      <c r="J151" s="147"/>
      <c r="K151" s="147"/>
      <c r="L151" s="147"/>
      <c r="M151" s="147"/>
      <c r="N151" s="147"/>
      <c r="O151" s="147"/>
      <c r="P151" s="147"/>
      <c r="Q151" s="147"/>
      <c r="R151" s="147"/>
      <c r="S151" s="147"/>
      <c r="T151" s="147"/>
      <c r="U151" s="147"/>
      <c r="V151" s="147"/>
      <c r="W151" s="147"/>
      <c r="X151" s="147"/>
      <c r="Y151" s="147"/>
      <c r="Z151" s="147"/>
      <c r="AA151" s="147"/>
      <c r="AB151" s="147"/>
      <c r="AC151" s="147"/>
      <c r="AD151" s="147"/>
      <c r="AE151" s="147"/>
      <c r="AF151" s="147"/>
      <c r="AG151" s="147"/>
      <c r="AH151" s="147"/>
      <c r="AI151" s="147"/>
      <c r="AJ151" s="147"/>
      <c r="AK151" s="147"/>
      <c r="AL151" s="147"/>
      <c r="AM151" s="147"/>
      <c r="AN151" s="147"/>
      <c r="AO151" s="147"/>
      <c r="AP151" s="147"/>
      <c r="AQ151" s="147"/>
      <c r="AR151" s="147"/>
      <c r="AS151" s="147"/>
      <c r="AT151" s="147"/>
      <c r="AU151" s="147"/>
      <c r="AV151" s="147"/>
      <c r="AW151" s="147"/>
      <c r="AX151" s="147"/>
      <c r="AY151" s="147"/>
      <c r="AZ151" s="147"/>
      <c r="BA151" s="147"/>
      <c r="BB151" s="147"/>
      <c r="BC151" s="147"/>
      <c r="BD151" s="147"/>
      <c r="BE151" s="147"/>
      <c r="BF151" s="147"/>
      <c r="BG151" s="147"/>
      <c r="BH151" s="27"/>
    </row>
    <row r="152" spans="1:60" x14ac:dyDescent="0.2">
      <c r="A152" s="147"/>
      <c r="B152" s="147"/>
      <c r="C152" s="147"/>
      <c r="D152" s="147"/>
      <c r="E152" s="147"/>
      <c r="F152" s="147"/>
      <c r="G152" s="147"/>
      <c r="H152" s="147"/>
      <c r="I152" s="147"/>
      <c r="J152" s="147"/>
      <c r="K152" s="147"/>
      <c r="L152" s="147"/>
      <c r="M152" s="147"/>
      <c r="N152" s="147"/>
      <c r="O152" s="147"/>
      <c r="P152" s="147"/>
      <c r="Q152" s="147"/>
      <c r="R152" s="147"/>
      <c r="S152" s="147"/>
      <c r="T152" s="147"/>
      <c r="U152" s="147"/>
      <c r="V152" s="147"/>
      <c r="W152" s="147"/>
      <c r="X152" s="147"/>
      <c r="Y152" s="147"/>
      <c r="Z152" s="147"/>
      <c r="AA152" s="147"/>
      <c r="AB152" s="147"/>
      <c r="AC152" s="147"/>
      <c r="AD152" s="147"/>
      <c r="AE152" s="147"/>
      <c r="AF152" s="147"/>
      <c r="AG152" s="147"/>
      <c r="AH152" s="147"/>
      <c r="AI152" s="147"/>
      <c r="AJ152" s="147"/>
      <c r="AK152" s="147"/>
      <c r="AL152" s="147"/>
      <c r="AM152" s="147"/>
      <c r="AN152" s="147"/>
      <c r="AO152" s="147"/>
      <c r="AP152" s="147"/>
      <c r="AQ152" s="147"/>
      <c r="AR152" s="147"/>
      <c r="AS152" s="147"/>
      <c r="AT152" s="147"/>
      <c r="AU152" s="147"/>
      <c r="AV152" s="147"/>
      <c r="AW152" s="147"/>
      <c r="AX152" s="147"/>
      <c r="AY152" s="147"/>
      <c r="AZ152" s="147"/>
      <c r="BA152" s="147"/>
      <c r="BB152" s="147"/>
      <c r="BC152" s="147"/>
      <c r="BD152" s="147"/>
      <c r="BE152" s="147"/>
      <c r="BF152" s="147"/>
      <c r="BG152" s="147"/>
      <c r="BH152" s="27"/>
    </row>
    <row r="153" spans="1:60" x14ac:dyDescent="0.2">
      <c r="A153" s="147"/>
      <c r="B153" s="147"/>
      <c r="C153" s="147"/>
      <c r="D153" s="147"/>
      <c r="E153" s="147"/>
      <c r="F153" s="147"/>
      <c r="G153" s="147"/>
      <c r="H153" s="147"/>
      <c r="I153" s="147"/>
      <c r="J153" s="147"/>
      <c r="K153" s="147"/>
      <c r="L153" s="147"/>
      <c r="M153" s="147"/>
      <c r="N153" s="147"/>
      <c r="O153" s="147"/>
      <c r="P153" s="147"/>
      <c r="Q153" s="147"/>
      <c r="R153" s="147"/>
      <c r="S153" s="147"/>
      <c r="T153" s="147"/>
      <c r="U153" s="147"/>
      <c r="V153" s="147"/>
      <c r="W153" s="147"/>
      <c r="X153" s="147"/>
      <c r="Y153" s="147"/>
      <c r="Z153" s="147"/>
      <c r="AA153" s="147"/>
      <c r="AB153" s="147"/>
      <c r="AC153" s="147"/>
      <c r="AD153" s="147"/>
      <c r="AE153" s="147"/>
      <c r="AF153" s="147"/>
      <c r="AG153" s="147"/>
      <c r="AH153" s="147"/>
      <c r="AI153" s="147"/>
      <c r="AJ153" s="147"/>
      <c r="AK153" s="147"/>
      <c r="AL153" s="147"/>
      <c r="AM153" s="147"/>
      <c r="AN153" s="147"/>
      <c r="AO153" s="147"/>
      <c r="AP153" s="147"/>
      <c r="AQ153" s="147"/>
      <c r="AR153" s="147"/>
      <c r="AS153" s="147"/>
      <c r="AT153" s="147"/>
      <c r="AU153" s="147"/>
      <c r="AV153" s="147"/>
      <c r="AW153" s="147"/>
      <c r="AX153" s="147"/>
      <c r="AY153" s="147"/>
      <c r="AZ153" s="147"/>
      <c r="BA153" s="147"/>
      <c r="BB153" s="147"/>
      <c r="BC153" s="147"/>
      <c r="BD153" s="147"/>
      <c r="BE153" s="147"/>
      <c r="BF153" s="147"/>
      <c r="BG153" s="147"/>
      <c r="BH153" s="27"/>
    </row>
    <row r="154" spans="1:60" x14ac:dyDescent="0.2">
      <c r="A154" s="147"/>
      <c r="B154" s="147"/>
      <c r="C154" s="147"/>
      <c r="D154" s="147"/>
      <c r="E154" s="147"/>
      <c r="F154" s="147"/>
      <c r="G154" s="147"/>
      <c r="H154" s="147"/>
      <c r="I154" s="147"/>
      <c r="J154" s="147"/>
      <c r="K154" s="147"/>
      <c r="L154" s="147"/>
      <c r="M154" s="147"/>
      <c r="N154" s="147"/>
      <c r="O154" s="147"/>
      <c r="P154" s="147"/>
      <c r="Q154" s="147"/>
      <c r="R154" s="147"/>
      <c r="S154" s="147"/>
      <c r="T154" s="147"/>
      <c r="U154" s="147"/>
      <c r="V154" s="147"/>
      <c r="W154" s="147"/>
      <c r="X154" s="147"/>
      <c r="Y154" s="147"/>
      <c r="Z154" s="147"/>
      <c r="AA154" s="147"/>
      <c r="AB154" s="147"/>
      <c r="AC154" s="147"/>
      <c r="AD154" s="147"/>
      <c r="AE154" s="147"/>
      <c r="AF154" s="147"/>
      <c r="AG154" s="147"/>
      <c r="AH154" s="147"/>
      <c r="AI154" s="147"/>
      <c r="AJ154" s="147"/>
      <c r="AK154" s="147"/>
      <c r="AL154" s="147"/>
      <c r="AM154" s="147"/>
      <c r="AN154" s="147"/>
      <c r="AO154" s="147"/>
      <c r="AP154" s="147"/>
      <c r="AQ154" s="147"/>
      <c r="AR154" s="147"/>
      <c r="AS154" s="147"/>
      <c r="AT154" s="147"/>
      <c r="AU154" s="147"/>
      <c r="AV154" s="147"/>
      <c r="AW154" s="147"/>
      <c r="AX154" s="147"/>
      <c r="AY154" s="147"/>
      <c r="AZ154" s="147"/>
      <c r="BA154" s="147"/>
      <c r="BB154" s="147"/>
      <c r="BC154" s="147"/>
      <c r="BD154" s="147"/>
      <c r="BE154" s="147"/>
      <c r="BF154" s="147"/>
      <c r="BG154" s="147"/>
      <c r="BH154" s="27"/>
    </row>
    <row r="155" spans="1:60" x14ac:dyDescent="0.2">
      <c r="A155" s="147"/>
      <c r="B155" s="147"/>
      <c r="C155" s="147"/>
      <c r="D155" s="147"/>
      <c r="E155" s="147"/>
      <c r="F155" s="147"/>
      <c r="G155" s="147"/>
      <c r="H155" s="147"/>
      <c r="I155" s="147"/>
      <c r="J155" s="147"/>
      <c r="K155" s="147"/>
      <c r="L155" s="147"/>
      <c r="M155" s="147"/>
      <c r="N155" s="147"/>
      <c r="O155" s="147"/>
      <c r="P155" s="147"/>
      <c r="Q155" s="147"/>
      <c r="R155" s="147"/>
      <c r="S155" s="147"/>
      <c r="T155" s="147"/>
      <c r="U155" s="147"/>
      <c r="V155" s="147"/>
      <c r="W155" s="147"/>
      <c r="X155" s="147"/>
      <c r="Y155" s="147"/>
      <c r="Z155" s="147"/>
      <c r="AA155" s="147"/>
      <c r="AB155" s="147"/>
      <c r="AC155" s="147"/>
      <c r="AD155" s="147"/>
      <c r="AE155" s="147"/>
      <c r="AF155" s="147"/>
      <c r="AG155" s="147"/>
      <c r="AH155" s="147"/>
      <c r="AI155" s="147"/>
      <c r="AJ155" s="147"/>
      <c r="AK155" s="147"/>
      <c r="AL155" s="147"/>
      <c r="AM155" s="147"/>
      <c r="AN155" s="147"/>
      <c r="AO155" s="147"/>
      <c r="AP155" s="147"/>
      <c r="AQ155" s="147"/>
      <c r="AR155" s="147"/>
      <c r="AS155" s="147"/>
      <c r="AT155" s="147"/>
      <c r="AU155" s="147"/>
      <c r="AV155" s="147"/>
      <c r="AW155" s="147"/>
      <c r="AX155" s="147"/>
      <c r="AY155" s="147"/>
      <c r="AZ155" s="147"/>
      <c r="BA155" s="147"/>
      <c r="BB155" s="147"/>
      <c r="BC155" s="147"/>
      <c r="BD155" s="147"/>
      <c r="BE155" s="147"/>
      <c r="BF155" s="147"/>
      <c r="BG155" s="147"/>
      <c r="BH155" s="27"/>
    </row>
    <row r="156" spans="1:60" x14ac:dyDescent="0.2">
      <c r="A156" s="147"/>
      <c r="B156" s="147"/>
      <c r="C156" s="147"/>
      <c r="D156" s="147"/>
      <c r="E156" s="147"/>
      <c r="F156" s="147"/>
      <c r="G156" s="147"/>
      <c r="H156" s="147"/>
      <c r="I156" s="147"/>
      <c r="J156" s="147"/>
      <c r="K156" s="147"/>
      <c r="L156" s="147"/>
      <c r="M156" s="147"/>
      <c r="N156" s="147"/>
      <c r="O156" s="147"/>
      <c r="P156" s="147"/>
      <c r="Q156" s="147"/>
      <c r="R156" s="147"/>
      <c r="S156" s="147"/>
      <c r="T156" s="147"/>
      <c r="U156" s="147"/>
      <c r="V156" s="147"/>
      <c r="W156" s="147"/>
      <c r="X156" s="147"/>
      <c r="Y156" s="147"/>
      <c r="Z156" s="147"/>
      <c r="AA156" s="147"/>
      <c r="AB156" s="147"/>
      <c r="AC156" s="147"/>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147"/>
      <c r="BB156" s="147"/>
      <c r="BC156" s="147"/>
      <c r="BD156" s="147"/>
      <c r="BE156" s="147"/>
      <c r="BF156" s="147"/>
      <c r="BG156" s="147"/>
      <c r="BH156" s="27"/>
    </row>
    <row r="157" spans="1:60" x14ac:dyDescent="0.2">
      <c r="A157" s="147"/>
      <c r="B157" s="147"/>
      <c r="C157" s="147"/>
      <c r="D157" s="147"/>
      <c r="E157" s="147"/>
      <c r="F157" s="147"/>
      <c r="G157" s="147"/>
      <c r="H157" s="147"/>
      <c r="I157" s="147"/>
      <c r="J157" s="147"/>
      <c r="K157" s="147"/>
      <c r="L157" s="147"/>
      <c r="M157" s="147"/>
      <c r="N157" s="147"/>
      <c r="O157" s="147"/>
      <c r="P157" s="147"/>
      <c r="Q157" s="147"/>
      <c r="R157" s="147"/>
      <c r="S157" s="147"/>
      <c r="T157" s="147"/>
      <c r="U157" s="147"/>
      <c r="V157" s="147"/>
      <c r="W157" s="147"/>
      <c r="X157" s="147"/>
      <c r="Y157" s="147"/>
      <c r="Z157" s="147"/>
      <c r="AA157" s="147"/>
      <c r="AB157" s="147"/>
      <c r="AC157" s="147"/>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7"/>
      <c r="BC157" s="147"/>
      <c r="BD157" s="147"/>
      <c r="BE157" s="147"/>
      <c r="BF157" s="147"/>
      <c r="BG157" s="147"/>
      <c r="BH157" s="27"/>
    </row>
    <row r="158" spans="1:60" x14ac:dyDescent="0.2">
      <c r="A158" s="147"/>
      <c r="B158" s="147"/>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7"/>
      <c r="BE158" s="147"/>
      <c r="BF158" s="147"/>
      <c r="BG158" s="147"/>
      <c r="BH158" s="27"/>
    </row>
    <row r="159" spans="1:60" x14ac:dyDescent="0.2">
      <c r="A159" s="147"/>
      <c r="B159" s="147"/>
      <c r="C159" s="147"/>
      <c r="D159" s="147"/>
      <c r="E159" s="147"/>
      <c r="F159" s="147"/>
      <c r="G159" s="147"/>
      <c r="H159" s="147"/>
      <c r="I159" s="147"/>
      <c r="J159" s="147"/>
      <c r="K159" s="147"/>
      <c r="L159" s="147"/>
      <c r="M159" s="147"/>
      <c r="N159" s="147"/>
      <c r="O159" s="147"/>
      <c r="P159" s="147"/>
      <c r="Q159" s="147"/>
      <c r="R159" s="147"/>
      <c r="S159" s="147"/>
      <c r="T159" s="147"/>
      <c r="U159" s="147"/>
      <c r="V159" s="147"/>
      <c r="W159" s="147"/>
      <c r="X159" s="147"/>
      <c r="Y159" s="147"/>
      <c r="Z159" s="147"/>
      <c r="AA159" s="147"/>
      <c r="AB159" s="147"/>
      <c r="AC159" s="147"/>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27"/>
    </row>
    <row r="160" spans="1:60" x14ac:dyDescent="0.2">
      <c r="A160" s="147"/>
      <c r="B160" s="147"/>
      <c r="C160" s="147"/>
      <c r="D160" s="147"/>
      <c r="E160" s="147"/>
      <c r="F160" s="147"/>
      <c r="G160" s="147"/>
      <c r="H160" s="147"/>
      <c r="I160" s="147"/>
      <c r="J160" s="147"/>
      <c r="K160" s="147"/>
      <c r="L160" s="147"/>
      <c r="M160" s="147"/>
      <c r="N160" s="147"/>
      <c r="O160" s="147"/>
      <c r="P160" s="147"/>
      <c r="Q160" s="147"/>
      <c r="R160" s="147"/>
      <c r="S160" s="147"/>
      <c r="T160" s="147"/>
      <c r="U160" s="147"/>
      <c r="V160" s="147"/>
      <c r="W160" s="147"/>
      <c r="X160" s="147"/>
      <c r="Y160" s="147"/>
      <c r="Z160" s="147"/>
      <c r="AA160" s="147"/>
      <c r="AB160" s="147"/>
      <c r="AC160" s="147"/>
      <c r="AD160" s="147"/>
      <c r="AE160" s="147"/>
      <c r="AF160" s="147"/>
      <c r="AG160" s="147"/>
      <c r="AH160" s="147"/>
      <c r="AI160" s="147"/>
      <c r="AJ160" s="147"/>
      <c r="AK160" s="147"/>
      <c r="AL160" s="147"/>
      <c r="AM160" s="147"/>
      <c r="AN160" s="147"/>
      <c r="AO160" s="147"/>
      <c r="AP160" s="147"/>
      <c r="AQ160" s="147"/>
      <c r="AR160" s="147"/>
      <c r="AS160" s="147"/>
      <c r="AT160" s="147"/>
      <c r="AU160" s="147"/>
      <c r="AV160" s="147"/>
      <c r="AW160" s="147"/>
      <c r="AX160" s="147"/>
      <c r="AY160" s="147"/>
      <c r="AZ160" s="147"/>
      <c r="BA160" s="147"/>
      <c r="BB160" s="147"/>
      <c r="BC160" s="147"/>
      <c r="BD160" s="147"/>
      <c r="BE160" s="147"/>
      <c r="BF160" s="147"/>
      <c r="BG160" s="147"/>
      <c r="BH160" s="27"/>
    </row>
    <row r="161" spans="1:60" x14ac:dyDescent="0.2">
      <c r="A161" s="147"/>
      <c r="B161" s="147"/>
      <c r="C161" s="147"/>
      <c r="D161" s="147"/>
      <c r="E161" s="147"/>
      <c r="F161" s="147"/>
      <c r="G161" s="147"/>
      <c r="H161" s="147"/>
      <c r="I161" s="147"/>
      <c r="J161" s="147"/>
      <c r="K161" s="147"/>
      <c r="L161" s="147"/>
      <c r="M161" s="147"/>
      <c r="N161" s="147"/>
      <c r="O161" s="147"/>
      <c r="P161" s="147"/>
      <c r="Q161" s="147"/>
      <c r="R161" s="147"/>
      <c r="S161" s="147"/>
      <c r="T161" s="147"/>
      <c r="U161" s="147"/>
      <c r="V161" s="147"/>
      <c r="W161" s="147"/>
      <c r="X161" s="147"/>
      <c r="Y161" s="147"/>
      <c r="Z161" s="147"/>
      <c r="AA161" s="147"/>
      <c r="AB161" s="147"/>
      <c r="AC161" s="147"/>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27"/>
    </row>
    <row r="162" spans="1:60" x14ac:dyDescent="0.2">
      <c r="A162" s="147"/>
      <c r="B162" s="147"/>
      <c r="C162" s="147"/>
      <c r="D162" s="147"/>
      <c r="E162" s="147"/>
      <c r="F162" s="147"/>
      <c r="G162" s="147"/>
      <c r="H162" s="147"/>
      <c r="I162" s="147"/>
      <c r="J162" s="147"/>
      <c r="K162" s="147"/>
      <c r="L162" s="147"/>
      <c r="M162" s="147"/>
      <c r="N162" s="147"/>
      <c r="O162" s="147"/>
      <c r="P162" s="147"/>
      <c r="Q162" s="147"/>
      <c r="R162" s="147"/>
      <c r="S162" s="147"/>
      <c r="T162" s="147"/>
      <c r="U162" s="147"/>
      <c r="V162" s="147"/>
      <c r="W162" s="147"/>
      <c r="X162" s="147"/>
      <c r="Y162" s="147"/>
      <c r="Z162" s="147"/>
      <c r="AA162" s="147"/>
      <c r="AB162" s="147"/>
      <c r="AC162" s="147"/>
      <c r="AD162" s="147"/>
      <c r="AE162" s="147"/>
      <c r="AF162" s="147"/>
      <c r="AG162" s="147"/>
      <c r="AH162" s="147"/>
      <c r="AI162" s="147"/>
      <c r="AJ162" s="147"/>
      <c r="AK162" s="147"/>
      <c r="AL162" s="147"/>
      <c r="AM162" s="147"/>
      <c r="AN162" s="147"/>
      <c r="AO162" s="147"/>
      <c r="AP162" s="147"/>
      <c r="AQ162" s="147"/>
      <c r="AR162" s="147"/>
      <c r="AS162" s="147"/>
      <c r="AT162" s="147"/>
      <c r="AU162" s="147"/>
      <c r="AV162" s="147"/>
      <c r="AW162" s="147"/>
      <c r="AX162" s="147"/>
      <c r="AY162" s="147"/>
      <c r="AZ162" s="147"/>
      <c r="BA162" s="147"/>
      <c r="BB162" s="147"/>
      <c r="BC162" s="147"/>
      <c r="BD162" s="147"/>
      <c r="BE162" s="147"/>
      <c r="BF162" s="147"/>
      <c r="BG162" s="147"/>
      <c r="BH162" s="27"/>
    </row>
    <row r="163" spans="1:60" x14ac:dyDescent="0.2">
      <c r="A163" s="147"/>
      <c r="B163" s="147"/>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c r="AJ163" s="147"/>
      <c r="AK163" s="147"/>
      <c r="AL163" s="147"/>
      <c r="AM163" s="147"/>
      <c r="AN163" s="147"/>
      <c r="AO163" s="147"/>
      <c r="AP163" s="147"/>
      <c r="AQ163" s="147"/>
      <c r="AR163" s="147"/>
      <c r="AS163" s="147"/>
      <c r="AT163" s="147"/>
      <c r="AU163" s="147"/>
      <c r="AV163" s="147"/>
      <c r="AW163" s="147"/>
      <c r="AX163" s="147"/>
      <c r="AY163" s="147"/>
      <c r="AZ163" s="147"/>
      <c r="BA163" s="147"/>
      <c r="BB163" s="147"/>
      <c r="BC163" s="147"/>
      <c r="BD163" s="147"/>
      <c r="BE163" s="147"/>
      <c r="BF163" s="147"/>
      <c r="BG163" s="147"/>
      <c r="BH163" s="27"/>
    </row>
    <row r="164" spans="1:60" x14ac:dyDescent="0.2">
      <c r="A164" s="147"/>
      <c r="B164" s="147"/>
      <c r="C164" s="147"/>
      <c r="D164" s="147"/>
      <c r="E164" s="147"/>
      <c r="F164" s="147"/>
      <c r="G164" s="147"/>
      <c r="H164" s="147"/>
      <c r="I164" s="147"/>
      <c r="J164" s="147"/>
      <c r="K164" s="147"/>
      <c r="L164" s="147"/>
      <c r="M164" s="147"/>
      <c r="N164" s="147"/>
      <c r="O164" s="147"/>
      <c r="P164" s="147"/>
      <c r="Q164" s="147"/>
      <c r="R164" s="147"/>
      <c r="S164" s="147"/>
      <c r="T164" s="147"/>
      <c r="U164" s="147"/>
      <c r="V164" s="147"/>
      <c r="W164" s="147"/>
      <c r="X164" s="147"/>
      <c r="Y164" s="147"/>
      <c r="Z164" s="147"/>
      <c r="AA164" s="147"/>
      <c r="AB164" s="147"/>
      <c r="AC164" s="147"/>
      <c r="AD164" s="147"/>
      <c r="AE164" s="147"/>
      <c r="AF164" s="147"/>
      <c r="AG164" s="147"/>
      <c r="AH164" s="147"/>
      <c r="AI164" s="147"/>
      <c r="AJ164" s="147"/>
      <c r="AK164" s="147"/>
      <c r="AL164" s="147"/>
      <c r="AM164" s="147"/>
      <c r="AN164" s="147"/>
      <c r="AO164" s="147"/>
      <c r="AP164" s="147"/>
      <c r="AQ164" s="147"/>
      <c r="AR164" s="147"/>
      <c r="AS164" s="147"/>
      <c r="AT164" s="147"/>
      <c r="AU164" s="147"/>
      <c r="AV164" s="147"/>
      <c r="AW164" s="147"/>
      <c r="AX164" s="147"/>
      <c r="AY164" s="147"/>
      <c r="AZ164" s="147"/>
      <c r="BA164" s="147"/>
      <c r="BB164" s="147"/>
      <c r="BC164" s="147"/>
      <c r="BD164" s="147"/>
      <c r="BE164" s="147"/>
      <c r="BF164" s="147"/>
      <c r="BG164" s="147"/>
      <c r="BH164" s="27"/>
    </row>
    <row r="165" spans="1:60" x14ac:dyDescent="0.2">
      <c r="A165" s="147"/>
      <c r="B165" s="147"/>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c r="AY165" s="147"/>
      <c r="AZ165" s="147"/>
      <c r="BA165" s="147"/>
      <c r="BB165" s="147"/>
      <c r="BC165" s="147"/>
      <c r="BD165" s="147"/>
      <c r="BE165" s="147"/>
      <c r="BF165" s="147"/>
      <c r="BG165" s="147"/>
      <c r="BH165" s="27"/>
    </row>
    <row r="166" spans="1:60" x14ac:dyDescent="0.2">
      <c r="A166" s="147"/>
      <c r="B166" s="147"/>
      <c r="C166" s="147"/>
      <c r="D166" s="147"/>
      <c r="E166" s="147"/>
      <c r="F166" s="147"/>
      <c r="G166" s="147"/>
      <c r="H166" s="147"/>
      <c r="I166" s="147"/>
      <c r="J166" s="147"/>
      <c r="K166" s="147"/>
      <c r="L166" s="147"/>
      <c r="M166" s="147"/>
      <c r="N166" s="147"/>
      <c r="O166" s="147"/>
      <c r="P166" s="147"/>
      <c r="Q166" s="147"/>
      <c r="R166" s="147"/>
      <c r="S166" s="147"/>
      <c r="T166" s="147"/>
      <c r="U166" s="147"/>
      <c r="V166" s="147"/>
      <c r="W166" s="147"/>
      <c r="X166" s="147"/>
      <c r="Y166" s="147"/>
      <c r="Z166" s="147"/>
      <c r="AA166" s="147"/>
      <c r="AB166" s="147"/>
      <c r="AC166" s="147"/>
      <c r="AD166" s="147"/>
      <c r="AE166" s="147"/>
      <c r="AF166" s="147"/>
      <c r="AG166" s="147"/>
      <c r="AH166" s="147"/>
      <c r="AI166" s="147"/>
      <c r="AJ166" s="147"/>
      <c r="AK166" s="147"/>
      <c r="AL166" s="147"/>
      <c r="AM166" s="147"/>
      <c r="AN166" s="147"/>
      <c r="AO166" s="147"/>
      <c r="AP166" s="147"/>
      <c r="AQ166" s="147"/>
      <c r="AR166" s="147"/>
      <c r="AS166" s="147"/>
      <c r="AT166" s="147"/>
      <c r="AU166" s="147"/>
      <c r="AV166" s="147"/>
      <c r="AW166" s="147"/>
      <c r="AX166" s="147"/>
      <c r="AY166" s="147"/>
      <c r="AZ166" s="147"/>
      <c r="BA166" s="147"/>
      <c r="BB166" s="147"/>
      <c r="BC166" s="147"/>
      <c r="BD166" s="147"/>
      <c r="BE166" s="147"/>
      <c r="BF166" s="147"/>
      <c r="BG166" s="147"/>
      <c r="BH166" s="27"/>
    </row>
    <row r="167" spans="1:60" x14ac:dyDescent="0.2">
      <c r="A167" s="147"/>
      <c r="B167" s="147"/>
      <c r="C167" s="147"/>
      <c r="D167" s="147"/>
      <c r="E167" s="147"/>
      <c r="F167" s="147"/>
      <c r="G167" s="147"/>
      <c r="H167" s="147"/>
      <c r="I167" s="147"/>
      <c r="J167" s="147"/>
      <c r="K167" s="147"/>
      <c r="L167" s="147"/>
      <c r="M167" s="147"/>
      <c r="N167" s="147"/>
      <c r="O167" s="147"/>
      <c r="P167" s="147"/>
      <c r="Q167" s="147"/>
      <c r="R167" s="147"/>
      <c r="S167" s="147"/>
      <c r="T167" s="147"/>
      <c r="U167" s="147"/>
      <c r="V167" s="147"/>
      <c r="W167" s="147"/>
      <c r="X167" s="147"/>
      <c r="Y167" s="147"/>
      <c r="Z167" s="147"/>
      <c r="AA167" s="147"/>
      <c r="AB167" s="147"/>
      <c r="AC167" s="147"/>
      <c r="AD167" s="147"/>
      <c r="AE167" s="147"/>
      <c r="AF167" s="147"/>
      <c r="AG167" s="147"/>
      <c r="AH167" s="147"/>
      <c r="AI167" s="147"/>
      <c r="AJ167" s="147"/>
      <c r="AK167" s="147"/>
      <c r="AL167" s="147"/>
      <c r="AM167" s="147"/>
      <c r="AN167" s="147"/>
      <c r="AO167" s="147"/>
      <c r="AP167" s="147"/>
      <c r="AQ167" s="147"/>
      <c r="AR167" s="147"/>
      <c r="AS167" s="147"/>
      <c r="AT167" s="147"/>
      <c r="AU167" s="147"/>
      <c r="AV167" s="147"/>
      <c r="AW167" s="147"/>
      <c r="AX167" s="147"/>
      <c r="AY167" s="147"/>
      <c r="AZ167" s="147"/>
      <c r="BA167" s="147"/>
      <c r="BB167" s="147"/>
      <c r="BC167" s="147"/>
      <c r="BD167" s="147"/>
      <c r="BE167" s="147"/>
      <c r="BF167" s="147"/>
      <c r="BG167" s="147"/>
      <c r="BH167" s="27"/>
    </row>
    <row r="168" spans="1:60" x14ac:dyDescent="0.2">
      <c r="A168" s="147"/>
      <c r="B168" s="147"/>
      <c r="C168" s="147"/>
      <c r="D168" s="147"/>
      <c r="E168" s="147"/>
      <c r="F168" s="147"/>
      <c r="G168" s="147"/>
      <c r="H168" s="147"/>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147"/>
      <c r="AE168" s="147"/>
      <c r="AF168" s="147"/>
      <c r="AG168" s="147"/>
      <c r="AH168" s="147"/>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c r="BE168" s="147"/>
      <c r="BF168" s="147"/>
      <c r="BG168" s="147"/>
      <c r="BH168" s="27"/>
    </row>
    <row r="169" spans="1:60" x14ac:dyDescent="0.2">
      <c r="A169" s="147"/>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c r="AL169" s="147"/>
      <c r="AM169" s="147"/>
      <c r="AN169" s="147"/>
      <c r="AO169" s="147"/>
      <c r="AP169" s="147"/>
      <c r="AQ169" s="147"/>
      <c r="AR169" s="147"/>
      <c r="AS169" s="147"/>
      <c r="AT169" s="147"/>
      <c r="AU169" s="147"/>
      <c r="AV169" s="147"/>
      <c r="AW169" s="147"/>
      <c r="AX169" s="147"/>
      <c r="AY169" s="147"/>
      <c r="AZ169" s="147"/>
      <c r="BA169" s="147"/>
      <c r="BB169" s="147"/>
      <c r="BC169" s="147"/>
      <c r="BD169" s="147"/>
      <c r="BE169" s="147"/>
      <c r="BF169" s="147"/>
      <c r="BG169" s="147"/>
      <c r="BH169" s="27"/>
    </row>
    <row r="170" spans="1:60" x14ac:dyDescent="0.2">
      <c r="A170" s="147"/>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c r="AL170" s="147"/>
      <c r="AM170" s="147"/>
      <c r="AN170" s="147"/>
      <c r="AO170" s="147"/>
      <c r="AP170" s="147"/>
      <c r="AQ170" s="147"/>
      <c r="AR170" s="147"/>
      <c r="AS170" s="147"/>
      <c r="AT170" s="147"/>
      <c r="AU170" s="147"/>
      <c r="AV170" s="147"/>
      <c r="AW170" s="147"/>
      <c r="AX170" s="147"/>
      <c r="AY170" s="147"/>
      <c r="AZ170" s="147"/>
      <c r="BA170" s="147"/>
      <c r="BB170" s="147"/>
      <c r="BC170" s="147"/>
      <c r="BD170" s="147"/>
      <c r="BE170" s="147"/>
      <c r="BF170" s="147"/>
      <c r="BG170" s="147"/>
      <c r="BH170" s="27"/>
    </row>
    <row r="171" spans="1:60" x14ac:dyDescent="0.2">
      <c r="A171" s="147"/>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c r="AL171" s="147"/>
      <c r="AM171" s="147"/>
      <c r="AN171" s="147"/>
      <c r="AO171" s="147"/>
      <c r="AP171" s="147"/>
      <c r="AQ171" s="147"/>
      <c r="AR171" s="147"/>
      <c r="AS171" s="147"/>
      <c r="AT171" s="147"/>
      <c r="AU171" s="147"/>
      <c r="AV171" s="147"/>
      <c r="AW171" s="147"/>
      <c r="AX171" s="147"/>
      <c r="AY171" s="147"/>
      <c r="AZ171" s="147"/>
      <c r="BA171" s="147"/>
      <c r="BB171" s="147"/>
      <c r="BC171" s="147"/>
      <c r="BD171" s="147"/>
      <c r="BE171" s="147"/>
      <c r="BF171" s="147"/>
      <c r="BG171" s="147"/>
      <c r="BH171" s="27"/>
    </row>
    <row r="172" spans="1:60" x14ac:dyDescent="0.2">
      <c r="A172" s="147"/>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c r="AL172" s="147"/>
      <c r="AM172" s="147"/>
      <c r="AN172" s="147"/>
      <c r="AO172" s="147"/>
      <c r="AP172" s="147"/>
      <c r="AQ172" s="147"/>
      <c r="AR172" s="147"/>
      <c r="AS172" s="147"/>
      <c r="AT172" s="147"/>
      <c r="AU172" s="147"/>
      <c r="AV172" s="147"/>
      <c r="AW172" s="147"/>
      <c r="AX172" s="147"/>
      <c r="AY172" s="147"/>
      <c r="AZ172" s="147"/>
      <c r="BA172" s="147"/>
      <c r="BB172" s="147"/>
      <c r="BC172" s="147"/>
      <c r="BD172" s="147"/>
      <c r="BE172" s="147"/>
      <c r="BF172" s="147"/>
      <c r="BG172" s="147"/>
      <c r="BH172" s="27"/>
    </row>
    <row r="173" spans="1:60" x14ac:dyDescent="0.2">
      <c r="A173" s="147"/>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c r="AL173" s="147"/>
      <c r="AM173" s="147"/>
      <c r="AN173" s="147"/>
      <c r="AO173" s="147"/>
      <c r="AP173" s="147"/>
      <c r="AQ173" s="147"/>
      <c r="AR173" s="147"/>
      <c r="AS173" s="147"/>
      <c r="AT173" s="147"/>
      <c r="AU173" s="147"/>
      <c r="AV173" s="147"/>
      <c r="AW173" s="147"/>
      <c r="AX173" s="147"/>
      <c r="AY173" s="147"/>
      <c r="AZ173" s="147"/>
      <c r="BA173" s="147"/>
      <c r="BB173" s="147"/>
      <c r="BC173" s="147"/>
      <c r="BD173" s="147"/>
      <c r="BE173" s="147"/>
      <c r="BF173" s="147"/>
      <c r="BG173" s="147"/>
      <c r="BH173" s="27"/>
    </row>
    <row r="174" spans="1:60" x14ac:dyDescent="0.2">
      <c r="A174" s="147"/>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c r="BE174" s="147"/>
      <c r="BF174" s="147"/>
      <c r="BG174" s="147"/>
      <c r="BH174" s="27"/>
    </row>
    <row r="175" spans="1:60" x14ac:dyDescent="0.2">
      <c r="A175" s="147"/>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c r="BE175" s="147"/>
      <c r="BF175" s="147"/>
      <c r="BG175" s="147"/>
      <c r="BH175" s="27"/>
    </row>
    <row r="176" spans="1:60" x14ac:dyDescent="0.2">
      <c r="A176" s="147"/>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c r="AL176" s="147"/>
      <c r="AM176" s="147"/>
      <c r="AN176" s="147"/>
      <c r="AO176" s="147"/>
      <c r="AP176" s="147"/>
      <c r="AQ176" s="147"/>
      <c r="AR176" s="147"/>
      <c r="AS176" s="147"/>
      <c r="AT176" s="147"/>
      <c r="AU176" s="147"/>
      <c r="AV176" s="147"/>
      <c r="AW176" s="147"/>
      <c r="AX176" s="147"/>
      <c r="AY176" s="147"/>
      <c r="AZ176" s="147"/>
      <c r="BA176" s="147"/>
      <c r="BB176" s="147"/>
      <c r="BC176" s="147"/>
      <c r="BD176" s="147"/>
      <c r="BE176" s="147"/>
      <c r="BF176" s="147"/>
      <c r="BG176" s="147"/>
      <c r="BH176" s="27"/>
    </row>
    <row r="177" spans="1:60" x14ac:dyDescent="0.2">
      <c r="A177" s="14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c r="AL177" s="147"/>
      <c r="AM177" s="147"/>
      <c r="AN177" s="147"/>
      <c r="AO177" s="147"/>
      <c r="AP177" s="147"/>
      <c r="AQ177" s="147"/>
      <c r="AR177" s="147"/>
      <c r="AS177" s="147"/>
      <c r="AT177" s="147"/>
      <c r="AU177" s="147"/>
      <c r="AV177" s="147"/>
      <c r="AW177" s="147"/>
      <c r="AX177" s="147"/>
      <c r="AY177" s="147"/>
      <c r="AZ177" s="147"/>
      <c r="BA177" s="147"/>
      <c r="BB177" s="147"/>
      <c r="BC177" s="147"/>
      <c r="BD177" s="147"/>
      <c r="BE177" s="147"/>
      <c r="BF177" s="147"/>
      <c r="BG177" s="147"/>
      <c r="BH177" s="27"/>
    </row>
    <row r="178" spans="1:60" x14ac:dyDescent="0.2">
      <c r="A178" s="14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c r="AL178" s="147"/>
      <c r="AM178" s="147"/>
      <c r="AN178" s="147"/>
      <c r="AO178" s="147"/>
      <c r="AP178" s="147"/>
      <c r="AQ178" s="147"/>
      <c r="AR178" s="147"/>
      <c r="AS178" s="147"/>
      <c r="AT178" s="147"/>
      <c r="AU178" s="147"/>
      <c r="AV178" s="147"/>
      <c r="AW178" s="147"/>
      <c r="AX178" s="147"/>
      <c r="AY178" s="147"/>
      <c r="AZ178" s="147"/>
      <c r="BA178" s="147"/>
      <c r="BB178" s="147"/>
      <c r="BC178" s="147"/>
      <c r="BD178" s="147"/>
      <c r="BE178" s="147"/>
      <c r="BF178" s="147"/>
      <c r="BG178" s="147"/>
      <c r="BH178" s="27"/>
    </row>
    <row r="179" spans="1:60" x14ac:dyDescent="0.2">
      <c r="A179" s="14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c r="AL179" s="147"/>
      <c r="AM179" s="147"/>
      <c r="AN179" s="147"/>
      <c r="AO179" s="147"/>
      <c r="AP179" s="147"/>
      <c r="AQ179" s="147"/>
      <c r="AR179" s="147"/>
      <c r="AS179" s="147"/>
      <c r="AT179" s="147"/>
      <c r="AU179" s="147"/>
      <c r="AV179" s="147"/>
      <c r="AW179" s="147"/>
      <c r="AX179" s="147"/>
      <c r="AY179" s="147"/>
      <c r="AZ179" s="147"/>
      <c r="BA179" s="147"/>
      <c r="BB179" s="147"/>
      <c r="BC179" s="147"/>
      <c r="BD179" s="147"/>
      <c r="BE179" s="147"/>
      <c r="BF179" s="147"/>
      <c r="BG179" s="147"/>
      <c r="BH179" s="27"/>
    </row>
    <row r="180" spans="1:60" x14ac:dyDescent="0.2">
      <c r="A180" s="14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c r="AL180" s="147"/>
      <c r="AM180" s="147"/>
      <c r="AN180" s="147"/>
      <c r="AO180" s="147"/>
      <c r="AP180" s="147"/>
      <c r="AQ180" s="147"/>
      <c r="AR180" s="147"/>
      <c r="AS180" s="147"/>
      <c r="AT180" s="147"/>
      <c r="AU180" s="147"/>
      <c r="AV180" s="147"/>
      <c r="AW180" s="147"/>
      <c r="AX180" s="147"/>
      <c r="AY180" s="147"/>
      <c r="AZ180" s="147"/>
      <c r="BA180" s="147"/>
      <c r="BB180" s="147"/>
      <c r="BC180" s="147"/>
      <c r="BD180" s="147"/>
      <c r="BE180" s="147"/>
      <c r="BF180" s="147"/>
      <c r="BG180" s="147"/>
      <c r="BH180" s="27"/>
    </row>
    <row r="181" spans="1:60" x14ac:dyDescent="0.2">
      <c r="A181" s="14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c r="AL181" s="147"/>
      <c r="AM181" s="147"/>
      <c r="AN181" s="147"/>
      <c r="AO181" s="147"/>
      <c r="AP181" s="147"/>
      <c r="AQ181" s="147"/>
      <c r="AR181" s="147"/>
      <c r="AS181" s="147"/>
      <c r="AT181" s="147"/>
      <c r="AU181" s="147"/>
      <c r="AV181" s="147"/>
      <c r="AW181" s="147"/>
      <c r="AX181" s="147"/>
      <c r="AY181" s="147"/>
      <c r="AZ181" s="147"/>
      <c r="BA181" s="147"/>
      <c r="BB181" s="147"/>
      <c r="BC181" s="147"/>
      <c r="BD181" s="147"/>
      <c r="BE181" s="147"/>
      <c r="BF181" s="147"/>
      <c r="BG181" s="147"/>
      <c r="BH181" s="27"/>
    </row>
    <row r="182" spans="1:60" x14ac:dyDescent="0.2">
      <c r="A182" s="147"/>
      <c r="B182" s="147"/>
      <c r="C182" s="147"/>
      <c r="D182" s="147"/>
      <c r="E182" s="147"/>
      <c r="F182" s="147"/>
      <c r="G182" s="147"/>
      <c r="H182" s="147"/>
      <c r="I182" s="147"/>
      <c r="J182" s="147"/>
      <c r="K182" s="147"/>
      <c r="L182" s="147"/>
      <c r="M182" s="147"/>
      <c r="N182" s="147"/>
      <c r="O182" s="147"/>
      <c r="P182" s="147"/>
      <c r="Q182" s="147"/>
      <c r="R182" s="147"/>
      <c r="S182" s="147"/>
      <c r="T182" s="147"/>
      <c r="U182" s="147"/>
      <c r="V182" s="147"/>
      <c r="W182" s="147"/>
      <c r="X182" s="147"/>
      <c r="Y182" s="147"/>
      <c r="Z182" s="147"/>
      <c r="AA182" s="147"/>
      <c r="AB182" s="147"/>
      <c r="AC182" s="147"/>
      <c r="AD182" s="147"/>
      <c r="AE182" s="147"/>
      <c r="AF182" s="147"/>
      <c r="AG182" s="147"/>
      <c r="AH182" s="147"/>
      <c r="AI182" s="147"/>
      <c r="AJ182" s="147"/>
      <c r="AK182" s="147"/>
      <c r="AL182" s="147"/>
      <c r="AM182" s="147"/>
      <c r="AN182" s="147"/>
      <c r="AO182" s="147"/>
      <c r="AP182" s="147"/>
      <c r="AQ182" s="147"/>
      <c r="AR182" s="147"/>
      <c r="AS182" s="147"/>
      <c r="AT182" s="147"/>
      <c r="AU182" s="147"/>
      <c r="AV182" s="147"/>
      <c r="AW182" s="147"/>
      <c r="AX182" s="147"/>
      <c r="AY182" s="147"/>
      <c r="AZ182" s="147"/>
      <c r="BA182" s="147"/>
      <c r="BB182" s="147"/>
      <c r="BC182" s="147"/>
      <c r="BD182" s="147"/>
      <c r="BE182" s="147"/>
      <c r="BF182" s="147"/>
      <c r="BG182" s="147"/>
      <c r="BH182" s="27"/>
    </row>
    <row r="183" spans="1:60" x14ac:dyDescent="0.2">
      <c r="A183" s="147"/>
      <c r="B183" s="147"/>
      <c r="C183" s="147"/>
      <c r="D183" s="147"/>
      <c r="E183" s="147"/>
      <c r="F183" s="147"/>
      <c r="G183" s="147"/>
      <c r="H183" s="147"/>
      <c r="I183" s="147"/>
      <c r="J183" s="147"/>
      <c r="K183" s="147"/>
      <c r="L183" s="147"/>
      <c r="M183" s="147"/>
      <c r="N183" s="147"/>
      <c r="O183" s="147"/>
      <c r="P183" s="147"/>
      <c r="Q183" s="147"/>
      <c r="R183" s="147"/>
      <c r="S183" s="147"/>
      <c r="T183" s="147"/>
      <c r="U183" s="147"/>
      <c r="V183" s="147"/>
      <c r="W183" s="147"/>
      <c r="X183" s="147"/>
      <c r="Y183" s="147"/>
      <c r="Z183" s="147"/>
      <c r="AA183" s="147"/>
      <c r="AB183" s="147"/>
      <c r="AC183" s="147"/>
      <c r="AD183" s="147"/>
      <c r="AE183" s="147"/>
      <c r="AF183" s="147"/>
      <c r="AG183" s="147"/>
      <c r="AH183" s="147"/>
      <c r="AI183" s="147"/>
      <c r="AJ183" s="147"/>
      <c r="AK183" s="147"/>
      <c r="AL183" s="147"/>
      <c r="AM183" s="147"/>
      <c r="AN183" s="147"/>
      <c r="AO183" s="147"/>
      <c r="AP183" s="147"/>
      <c r="AQ183" s="147"/>
      <c r="AR183" s="147"/>
      <c r="AS183" s="147"/>
      <c r="AT183" s="147"/>
      <c r="AU183" s="147"/>
      <c r="AV183" s="147"/>
      <c r="AW183" s="147"/>
      <c r="AX183" s="147"/>
      <c r="AY183" s="147"/>
      <c r="AZ183" s="147"/>
      <c r="BA183" s="147"/>
      <c r="BB183" s="147"/>
      <c r="BC183" s="147"/>
      <c r="BD183" s="147"/>
      <c r="BE183" s="147"/>
      <c r="BF183" s="147"/>
      <c r="BG183" s="147"/>
      <c r="BH183" s="27"/>
    </row>
    <row r="184" spans="1:60" x14ac:dyDescent="0.2">
      <c r="A184" s="147"/>
      <c r="B184" s="147"/>
      <c r="C184" s="147"/>
      <c r="D184" s="147"/>
      <c r="E184" s="147"/>
      <c r="F184" s="147"/>
      <c r="G184" s="147"/>
      <c r="H184" s="147"/>
      <c r="I184" s="147"/>
      <c r="J184" s="147"/>
      <c r="K184" s="147"/>
      <c r="L184" s="147"/>
      <c r="M184" s="147"/>
      <c r="N184" s="147"/>
      <c r="O184" s="147"/>
      <c r="P184" s="147"/>
      <c r="Q184" s="147"/>
      <c r="R184" s="147"/>
      <c r="S184" s="147"/>
      <c r="T184" s="147"/>
      <c r="U184" s="147"/>
      <c r="V184" s="147"/>
      <c r="W184" s="147"/>
      <c r="X184" s="147"/>
      <c r="Y184" s="147"/>
      <c r="Z184" s="147"/>
      <c r="AA184" s="147"/>
      <c r="AB184" s="147"/>
      <c r="AC184" s="147"/>
      <c r="AD184" s="147"/>
      <c r="AE184" s="147"/>
      <c r="AF184" s="147"/>
      <c r="AG184" s="147"/>
      <c r="AH184" s="147"/>
      <c r="AI184" s="147"/>
      <c r="AJ184" s="147"/>
      <c r="AK184" s="147"/>
      <c r="AL184" s="147"/>
      <c r="AM184" s="147"/>
      <c r="AN184" s="147"/>
      <c r="AO184" s="147"/>
      <c r="AP184" s="147"/>
      <c r="AQ184" s="147"/>
      <c r="AR184" s="147"/>
      <c r="AS184" s="147"/>
      <c r="AT184" s="147"/>
      <c r="AU184" s="147"/>
      <c r="AV184" s="147"/>
      <c r="AW184" s="147"/>
      <c r="AX184" s="147"/>
      <c r="AY184" s="147"/>
      <c r="AZ184" s="147"/>
      <c r="BA184" s="147"/>
      <c r="BB184" s="147"/>
      <c r="BC184" s="147"/>
      <c r="BD184" s="147"/>
      <c r="BE184" s="147"/>
      <c r="BF184" s="147"/>
      <c r="BG184" s="147"/>
      <c r="BH184" s="27"/>
    </row>
    <row r="185" spans="1:60" x14ac:dyDescent="0.2">
      <c r="BH185" s="27"/>
    </row>
    <row r="186" spans="1:60" x14ac:dyDescent="0.2">
      <c r="BH186" s="27"/>
    </row>
  </sheetData>
  <sheetProtection selectLockedCells="1"/>
  <mergeCells count="44">
    <mergeCell ref="A20:BG184"/>
    <mergeCell ref="A11:D12"/>
    <mergeCell ref="E11:I12"/>
    <mergeCell ref="AZ11:BG12"/>
    <mergeCell ref="L11:AY11"/>
    <mergeCell ref="J14:AY14"/>
    <mergeCell ref="J18:BG18"/>
    <mergeCell ref="A17:I18"/>
    <mergeCell ref="J17:K17"/>
    <mergeCell ref="A19:BG19"/>
    <mergeCell ref="L13:AY13"/>
    <mergeCell ref="AZ13:BG14"/>
    <mergeCell ref="J13:K13"/>
    <mergeCell ref="A15:D16"/>
    <mergeCell ref="E15:I16"/>
    <mergeCell ref="AZ15:BG16"/>
    <mergeCell ref="A1:BG1"/>
    <mergeCell ref="J10:AY10"/>
    <mergeCell ref="E10:I10"/>
    <mergeCell ref="A10:D10"/>
    <mergeCell ref="AZ10:BG10"/>
    <mergeCell ref="A6:B6"/>
    <mergeCell ref="C6:AD6"/>
    <mergeCell ref="AE6:AK6"/>
    <mergeCell ref="AL6:BG6"/>
    <mergeCell ref="A9:BG9"/>
    <mergeCell ref="A7:M7"/>
    <mergeCell ref="N7:BG7"/>
    <mergeCell ref="AX8:BB8"/>
    <mergeCell ref="BC8:BG8"/>
    <mergeCell ref="A8:O8"/>
    <mergeCell ref="P8:AW8"/>
    <mergeCell ref="L17:BG17"/>
    <mergeCell ref="A2:BG2"/>
    <mergeCell ref="A4:BG4"/>
    <mergeCell ref="A3:BG3"/>
    <mergeCell ref="A5:BG5"/>
    <mergeCell ref="J11:K11"/>
    <mergeCell ref="J12:AY12"/>
    <mergeCell ref="L15:AY15"/>
    <mergeCell ref="J15:K15"/>
    <mergeCell ref="J16:AY16"/>
    <mergeCell ref="A13:D14"/>
    <mergeCell ref="E13:I14"/>
  </mergeCells>
  <pageMargins left="0.45" right="0.45" top="0.5" bottom="0.5" header="0.3" footer="0.3"/>
  <pageSetup scale="80" fitToHeight="0" orientation="landscape" r:id="rId1"/>
  <headerFooter scaleWithDoc="0" alignWithMargins="0">
    <oddFooter>&amp;RJune 2018</oddFooter>
  </headerFooter>
  <rowBreaks count="1" manualBreakCount="1">
    <brk id="16" max="58" man="1"/>
  </rowBreaks>
  <colBreaks count="1" manualBreakCount="1">
    <brk id="5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BN189"/>
  <sheetViews>
    <sheetView zoomScale="120" zoomScaleNormal="120" zoomScaleSheetLayoutView="70" workbookViewId="0">
      <selection sqref="A1:BH1"/>
    </sheetView>
  </sheetViews>
  <sheetFormatPr defaultColWidth="9.33203125" defaultRowHeight="12.75" x14ac:dyDescent="0.2"/>
  <cols>
    <col min="1" max="1" width="5.83203125" style="27" customWidth="1"/>
    <col min="2" max="2" width="15.1640625" style="27" customWidth="1"/>
    <col min="3" max="3" width="10" style="27" customWidth="1"/>
    <col min="4" max="4" width="0.6640625" style="27" customWidth="1"/>
    <col min="5" max="5" width="7.5" style="27" customWidth="1"/>
    <col min="6" max="6" width="19.1640625" style="27" customWidth="1"/>
    <col min="7" max="7" width="1.1640625" style="27" customWidth="1"/>
    <col min="8" max="8" width="3.6640625" style="27" customWidth="1"/>
    <col min="9" max="9" width="3.1640625" style="27" customWidth="1"/>
    <col min="10" max="10" width="1.6640625" style="27" customWidth="1"/>
    <col min="11" max="11" width="1.1640625" style="27" customWidth="1"/>
    <col min="12" max="12" width="3.5" style="27" customWidth="1"/>
    <col min="13" max="14" width="1.1640625" style="27" customWidth="1"/>
    <col min="15" max="15" width="4.6640625" style="27" customWidth="1"/>
    <col min="16" max="16" width="5.6640625" style="27" bestFit="1" customWidth="1"/>
    <col min="17" max="17" width="0.1640625" style="27" hidden="1" customWidth="1"/>
    <col min="18" max="18" width="0.1640625" style="27" customWidth="1"/>
    <col min="19" max="19" width="5.83203125" style="27" customWidth="1"/>
    <col min="20" max="20" width="0.33203125" style="27" customWidth="1"/>
    <col min="21" max="21" width="1" style="27" customWidth="1"/>
    <col min="22" max="22" width="0.83203125" style="27" customWidth="1"/>
    <col min="23" max="23" width="3.6640625" style="27" customWidth="1"/>
    <col min="24" max="24" width="2.33203125" style="27" customWidth="1"/>
    <col min="25" max="25" width="3.33203125" style="27" customWidth="1"/>
    <col min="26" max="26" width="2.1640625" style="27" customWidth="1"/>
    <col min="27" max="27" width="1.1640625" style="27" customWidth="1"/>
    <col min="28" max="28" width="4" style="27" customWidth="1"/>
    <col min="29" max="29" width="1.1640625" style="27" hidden="1" customWidth="1"/>
    <col min="30" max="33" width="2.1640625" style="27" customWidth="1"/>
    <col min="34" max="34" width="3.6640625" style="27" customWidth="1"/>
    <col min="35" max="37" width="1.1640625" style="27" customWidth="1"/>
    <col min="38" max="38" width="2.1640625" style="27" customWidth="1"/>
    <col min="39" max="40" width="1.1640625" style="27" customWidth="1"/>
    <col min="41" max="41" width="2.5" style="27" customWidth="1"/>
    <col min="42" max="43" width="3.33203125" style="27" customWidth="1"/>
    <col min="44" max="44" width="2.1640625" style="27" customWidth="1"/>
    <col min="45" max="45" width="2.83203125" style="27" customWidth="1"/>
    <col min="46" max="46" width="3.33203125" style="27" customWidth="1"/>
    <col min="47" max="47" width="1.1640625" style="27" customWidth="1"/>
    <col min="48" max="48" width="2.1640625" style="27" customWidth="1"/>
    <col min="49" max="49" width="4.83203125" style="27" customWidth="1"/>
    <col min="50" max="50" width="2.1640625" style="27" customWidth="1"/>
    <col min="51" max="51" width="2.5" style="27" customWidth="1"/>
    <col min="52" max="54" width="1.1640625" style="27" customWidth="1"/>
    <col min="55" max="55" width="5" style="8" customWidth="1"/>
    <col min="56" max="56" width="7" style="27" customWidth="1"/>
    <col min="57" max="57" width="3.33203125" style="27" customWidth="1"/>
    <col min="58" max="58" width="1.33203125" style="27" customWidth="1"/>
    <col min="59" max="59" width="5.83203125" style="27" customWidth="1"/>
    <col min="60" max="60" width="11.33203125" style="27" customWidth="1"/>
    <col min="61" max="61" width="6.83203125" style="2" hidden="1" customWidth="1"/>
    <col min="62" max="62" width="7.5" style="2" hidden="1" customWidth="1"/>
    <col min="63" max="63" width="9.33203125" style="2" hidden="1" customWidth="1"/>
    <col min="64" max="64" width="11" style="27" hidden="1" customWidth="1"/>
    <col min="65" max="65" width="9.6640625" style="27" hidden="1" customWidth="1"/>
    <col min="66" max="66" width="9.33203125" style="27" hidden="1" customWidth="1"/>
    <col min="67" max="16384" width="9.33203125" style="27"/>
  </cols>
  <sheetData>
    <row r="1" spans="1:63" ht="21" customHeight="1" x14ac:dyDescent="0.2">
      <c r="A1" s="512" t="s">
        <v>144</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3"/>
      <c r="AH1" s="513"/>
      <c r="AI1" s="513"/>
      <c r="AJ1" s="513"/>
      <c r="AK1" s="513"/>
      <c r="AL1" s="513"/>
      <c r="AM1" s="513"/>
      <c r="AN1" s="513"/>
      <c r="AO1" s="513"/>
      <c r="AP1" s="513"/>
      <c r="AQ1" s="513"/>
      <c r="AR1" s="513"/>
      <c r="AS1" s="513"/>
      <c r="AT1" s="513"/>
      <c r="AU1" s="513"/>
      <c r="AV1" s="513"/>
      <c r="AW1" s="513"/>
      <c r="AX1" s="513"/>
      <c r="AY1" s="513"/>
      <c r="AZ1" s="513"/>
      <c r="BA1" s="513"/>
      <c r="BB1" s="513"/>
      <c r="BC1" s="513"/>
      <c r="BD1" s="513"/>
      <c r="BE1" s="513"/>
      <c r="BF1" s="513"/>
      <c r="BG1" s="513"/>
      <c r="BH1" s="514"/>
    </row>
    <row r="2" spans="1:63" ht="22.5" customHeight="1" thickBot="1" x14ac:dyDescent="0.25">
      <c r="A2" s="515" t="s">
        <v>71</v>
      </c>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6"/>
      <c r="BD2" s="316"/>
      <c r="BE2" s="316"/>
      <c r="BF2" s="316"/>
      <c r="BG2" s="316"/>
      <c r="BH2" s="516"/>
    </row>
    <row r="3" spans="1:63" ht="27" customHeight="1" thickTop="1" x14ac:dyDescent="0.2">
      <c r="A3" s="539" t="s">
        <v>69</v>
      </c>
      <c r="B3" s="540"/>
      <c r="C3" s="87"/>
      <c r="D3" s="489" t="s">
        <v>23</v>
      </c>
      <c r="E3" s="490"/>
      <c r="F3" s="491"/>
      <c r="G3" s="492"/>
      <c r="H3" s="517" t="s">
        <v>121</v>
      </c>
      <c r="I3" s="517"/>
      <c r="J3" s="517"/>
      <c r="K3" s="517"/>
      <c r="L3" s="517"/>
      <c r="M3" s="517"/>
      <c r="N3" s="517"/>
      <c r="O3" s="517"/>
      <c r="P3" s="517"/>
      <c r="Q3" s="517"/>
      <c r="R3" s="517"/>
      <c r="S3" s="517"/>
      <c r="T3" s="517"/>
      <c r="U3" s="517"/>
      <c r="V3" s="517"/>
      <c r="W3" s="517"/>
      <c r="X3" s="517"/>
      <c r="Y3" s="518"/>
      <c r="Z3" s="519"/>
      <c r="AA3" s="519"/>
      <c r="AB3" s="519"/>
      <c r="AC3" s="519"/>
      <c r="AD3" s="519"/>
      <c r="AE3" s="519"/>
      <c r="AF3" s="519"/>
      <c r="AG3" s="519"/>
      <c r="AH3" s="519"/>
      <c r="AI3" s="519"/>
      <c r="AJ3" s="519"/>
      <c r="AK3" s="519"/>
      <c r="AL3" s="519"/>
      <c r="AM3" s="519"/>
      <c r="AN3" s="519"/>
      <c r="AO3" s="519"/>
      <c r="AP3" s="519"/>
      <c r="AQ3" s="519"/>
      <c r="AR3" s="519"/>
      <c r="AS3" s="519"/>
      <c r="AT3" s="519"/>
      <c r="AU3" s="519"/>
      <c r="AV3" s="519"/>
      <c r="AW3" s="519"/>
      <c r="AX3" s="519"/>
      <c r="AY3" s="519"/>
      <c r="AZ3" s="519"/>
      <c r="BA3" s="519"/>
      <c r="BB3" s="519"/>
      <c r="BC3" s="519"/>
      <c r="BD3" s="519"/>
      <c r="BE3" s="519"/>
      <c r="BF3" s="519"/>
      <c r="BG3" s="519"/>
      <c r="BH3" s="520"/>
    </row>
    <row r="4" spans="1:63" ht="27.95" customHeight="1" x14ac:dyDescent="0.2">
      <c r="A4" s="218" t="s">
        <v>28</v>
      </c>
      <c r="B4" s="219"/>
      <c r="C4" s="219"/>
      <c r="D4" s="482" t="s">
        <v>24</v>
      </c>
      <c r="E4" s="483"/>
      <c r="F4" s="484"/>
      <c r="G4" s="484"/>
      <c r="H4" s="483"/>
      <c r="I4" s="483"/>
      <c r="J4" s="483"/>
      <c r="K4" s="483"/>
      <c r="L4" s="543"/>
      <c r="M4" s="493"/>
      <c r="N4" s="494"/>
      <c r="O4" s="494"/>
      <c r="P4" s="494"/>
      <c r="Q4" s="494"/>
      <c r="R4" s="494"/>
      <c r="S4" s="494"/>
      <c r="T4" s="494"/>
      <c r="U4" s="494"/>
      <c r="V4" s="495"/>
      <c r="W4" s="482" t="s">
        <v>25</v>
      </c>
      <c r="X4" s="483"/>
      <c r="Y4" s="484"/>
      <c r="Z4" s="484"/>
      <c r="AA4" s="484"/>
      <c r="AB4" s="484"/>
      <c r="AC4" s="484"/>
      <c r="AD4" s="484"/>
      <c r="AE4" s="484"/>
      <c r="AF4" s="484"/>
      <c r="AG4" s="484"/>
      <c r="AH4" s="485"/>
      <c r="AI4" s="486"/>
      <c r="AJ4" s="487"/>
      <c r="AK4" s="487"/>
      <c r="AL4" s="487"/>
      <c r="AM4" s="487"/>
      <c r="AN4" s="487"/>
      <c r="AO4" s="487"/>
      <c r="AP4" s="487"/>
      <c r="AQ4" s="487"/>
      <c r="AR4" s="487"/>
      <c r="AS4" s="487"/>
      <c r="AT4" s="487"/>
      <c r="AU4" s="487"/>
      <c r="AV4" s="487"/>
      <c r="AW4" s="488"/>
      <c r="AX4" s="489" t="s">
        <v>26</v>
      </c>
      <c r="AY4" s="484"/>
      <c r="AZ4" s="484"/>
      <c r="BA4" s="484"/>
      <c r="BB4" s="484"/>
      <c r="BC4" s="484"/>
      <c r="BD4" s="484"/>
      <c r="BE4" s="485"/>
      <c r="BF4" s="493"/>
      <c r="BG4" s="494"/>
      <c r="BH4" s="495"/>
    </row>
    <row r="5" spans="1:63" ht="27.95" customHeight="1" x14ac:dyDescent="0.2">
      <c r="A5" s="218" t="s">
        <v>29</v>
      </c>
      <c r="B5" s="219"/>
      <c r="C5" s="219"/>
      <c r="D5" s="218" t="s">
        <v>24</v>
      </c>
      <c r="E5" s="219"/>
      <c r="F5" s="219"/>
      <c r="G5" s="219"/>
      <c r="H5" s="219"/>
      <c r="I5" s="219"/>
      <c r="J5" s="219"/>
      <c r="K5" s="219"/>
      <c r="L5" s="219"/>
      <c r="M5" s="505"/>
      <c r="N5" s="506"/>
      <c r="O5" s="506"/>
      <c r="P5" s="506"/>
      <c r="Q5" s="506"/>
      <c r="R5" s="506"/>
      <c r="S5" s="506"/>
      <c r="T5" s="506"/>
      <c r="U5" s="506"/>
      <c r="V5" s="506"/>
      <c r="W5" s="218" t="s">
        <v>25</v>
      </c>
      <c r="X5" s="219"/>
      <c r="Y5" s="219"/>
      <c r="Z5" s="219"/>
      <c r="AA5" s="219"/>
      <c r="AB5" s="219"/>
      <c r="AC5" s="219"/>
      <c r="AD5" s="219"/>
      <c r="AE5" s="219"/>
      <c r="AF5" s="219"/>
      <c r="AG5" s="219"/>
      <c r="AH5" s="219"/>
      <c r="AI5" s="541"/>
      <c r="AJ5" s="506"/>
      <c r="AK5" s="506"/>
      <c r="AL5" s="506"/>
      <c r="AM5" s="506"/>
      <c r="AN5" s="506"/>
      <c r="AO5" s="506"/>
      <c r="AP5" s="506"/>
      <c r="AQ5" s="506"/>
      <c r="AR5" s="506"/>
      <c r="AS5" s="506"/>
      <c r="AT5" s="506"/>
      <c r="AU5" s="506"/>
      <c r="AV5" s="506"/>
      <c r="AW5" s="542"/>
      <c r="AX5" s="482" t="s">
        <v>26</v>
      </c>
      <c r="AY5" s="483"/>
      <c r="AZ5" s="483"/>
      <c r="BA5" s="483"/>
      <c r="BB5" s="483"/>
      <c r="BC5" s="483"/>
      <c r="BD5" s="483"/>
      <c r="BE5" s="543"/>
      <c r="BF5" s="493"/>
      <c r="BG5" s="494"/>
      <c r="BH5" s="495"/>
    </row>
    <row r="6" spans="1:63" ht="27.95" customHeight="1" x14ac:dyDescent="0.2">
      <c r="A6" s="230" t="s">
        <v>30</v>
      </c>
      <c r="B6" s="521"/>
      <c r="C6" s="521"/>
      <c r="D6" s="230" t="s">
        <v>24</v>
      </c>
      <c r="E6" s="521"/>
      <c r="F6" s="521"/>
      <c r="G6" s="521"/>
      <c r="H6" s="521"/>
      <c r="I6" s="521"/>
      <c r="J6" s="521"/>
      <c r="K6" s="521"/>
      <c r="L6" s="521"/>
      <c r="M6" s="532"/>
      <c r="N6" s="533"/>
      <c r="O6" s="533"/>
      <c r="P6" s="533"/>
      <c r="Q6" s="533"/>
      <c r="R6" s="533"/>
      <c r="S6" s="533"/>
      <c r="T6" s="533"/>
      <c r="U6" s="533"/>
      <c r="V6" s="533"/>
      <c r="W6" s="230" t="s">
        <v>25</v>
      </c>
      <c r="X6" s="521"/>
      <c r="Y6" s="521"/>
      <c r="Z6" s="521"/>
      <c r="AA6" s="521"/>
      <c r="AB6" s="521"/>
      <c r="AC6" s="521"/>
      <c r="AD6" s="521"/>
      <c r="AE6" s="521"/>
      <c r="AF6" s="521"/>
      <c r="AG6" s="521"/>
      <c r="AH6" s="521"/>
      <c r="AI6" s="534"/>
      <c r="AJ6" s="533"/>
      <c r="AK6" s="533"/>
      <c r="AL6" s="533"/>
      <c r="AM6" s="533"/>
      <c r="AN6" s="533"/>
      <c r="AO6" s="533"/>
      <c r="AP6" s="533"/>
      <c r="AQ6" s="533"/>
      <c r="AR6" s="533"/>
      <c r="AS6" s="533"/>
      <c r="AT6" s="533"/>
      <c r="AU6" s="533"/>
      <c r="AV6" s="533"/>
      <c r="AW6" s="535"/>
      <c r="AX6" s="536" t="s">
        <v>26</v>
      </c>
      <c r="AY6" s="537"/>
      <c r="AZ6" s="537"/>
      <c r="BA6" s="537"/>
      <c r="BB6" s="537"/>
      <c r="BC6" s="537"/>
      <c r="BD6" s="537"/>
      <c r="BE6" s="538"/>
      <c r="BF6" s="527"/>
      <c r="BG6" s="528"/>
      <c r="BH6" s="529"/>
    </row>
    <row r="7" spans="1:63" ht="6.75" customHeight="1" x14ac:dyDescent="0.2">
      <c r="A7" s="522"/>
      <c r="B7" s="523"/>
      <c r="C7" s="523"/>
      <c r="D7" s="523"/>
      <c r="E7" s="523"/>
      <c r="F7" s="523"/>
      <c r="G7" s="523"/>
      <c r="H7" s="523"/>
      <c r="I7" s="523"/>
      <c r="J7" s="523"/>
      <c r="K7" s="523"/>
      <c r="L7" s="523"/>
      <c r="M7" s="523"/>
      <c r="N7" s="523"/>
      <c r="O7" s="523"/>
      <c r="P7" s="523"/>
      <c r="Q7" s="523"/>
      <c r="R7" s="523"/>
      <c r="S7" s="523"/>
      <c r="T7" s="523"/>
      <c r="U7" s="523"/>
      <c r="V7" s="523"/>
      <c r="W7" s="523"/>
      <c r="X7" s="523"/>
      <c r="Y7" s="523"/>
      <c r="Z7" s="523"/>
      <c r="AA7" s="523"/>
      <c r="AB7" s="523"/>
      <c r="AC7" s="523"/>
      <c r="AD7" s="523"/>
      <c r="AE7" s="523"/>
      <c r="AF7" s="523"/>
      <c r="AG7" s="523"/>
      <c r="AH7" s="523"/>
      <c r="AI7" s="523"/>
      <c r="AJ7" s="523"/>
      <c r="AK7" s="523"/>
      <c r="AL7" s="523"/>
      <c r="AM7" s="523"/>
      <c r="AN7" s="523"/>
      <c r="AO7" s="523"/>
      <c r="AP7" s="523"/>
      <c r="AQ7" s="523"/>
      <c r="AR7" s="523"/>
      <c r="AS7" s="523"/>
      <c r="AT7" s="523"/>
      <c r="AU7" s="523"/>
      <c r="AV7" s="523"/>
      <c r="AW7" s="523"/>
      <c r="AX7" s="523"/>
      <c r="AY7" s="523"/>
      <c r="AZ7" s="523"/>
      <c r="BA7" s="523"/>
      <c r="BB7" s="523"/>
      <c r="BC7" s="523"/>
      <c r="BD7" s="523"/>
      <c r="BE7" s="523"/>
      <c r="BF7" s="523"/>
      <c r="BG7" s="523"/>
      <c r="BH7" s="524"/>
    </row>
    <row r="8" spans="1:63" ht="34.5" customHeight="1" thickBot="1" x14ac:dyDescent="0.25">
      <c r="A8" s="525" t="s">
        <v>122</v>
      </c>
      <c r="B8" s="300"/>
      <c r="C8" s="300"/>
      <c r="D8" s="300"/>
      <c r="E8" s="300"/>
      <c r="F8" s="300"/>
      <c r="G8" s="300"/>
      <c r="H8" s="526"/>
      <c r="I8" s="515" t="s">
        <v>8</v>
      </c>
      <c r="J8" s="316"/>
      <c r="K8" s="316"/>
      <c r="L8" s="316"/>
      <c r="M8" s="316"/>
      <c r="N8" s="316"/>
      <c r="O8" s="316"/>
      <c r="P8" s="316"/>
      <c r="Q8" s="316"/>
      <c r="R8" s="530"/>
      <c r="S8" s="531" t="s">
        <v>17</v>
      </c>
      <c r="T8" s="293"/>
      <c r="U8" s="293"/>
      <c r="V8" s="293"/>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293"/>
      <c r="AZ8" s="293"/>
      <c r="BA8" s="293"/>
      <c r="BB8" s="314"/>
      <c r="BC8" s="531" t="s">
        <v>9</v>
      </c>
      <c r="BD8" s="293"/>
      <c r="BE8" s="293"/>
      <c r="BF8" s="294"/>
      <c r="BG8" s="295" t="s">
        <v>39</v>
      </c>
      <c r="BH8" s="296"/>
    </row>
    <row r="9" spans="1:63" ht="32.1" customHeight="1" thickTop="1" thickBot="1" x14ac:dyDescent="0.25">
      <c r="A9" s="41"/>
      <c r="B9" s="496" t="s">
        <v>174</v>
      </c>
      <c r="C9" s="497"/>
      <c r="D9" s="497"/>
      <c r="E9" s="497"/>
      <c r="F9" s="497"/>
      <c r="G9" s="497"/>
      <c r="H9" s="498"/>
      <c r="I9" s="501" t="str">
        <f>IF(A9="x","STOP","")</f>
        <v/>
      </c>
      <c r="J9" s="502"/>
      <c r="K9" s="502"/>
      <c r="L9" s="502"/>
      <c r="M9" s="502"/>
      <c r="N9" s="502"/>
      <c r="O9" s="502"/>
      <c r="P9" s="502"/>
      <c r="Q9" s="502"/>
      <c r="R9" s="502"/>
      <c r="S9" s="507"/>
      <c r="T9" s="508"/>
      <c r="U9" s="508"/>
      <c r="V9" s="508"/>
      <c r="W9" s="508"/>
      <c r="X9" s="508"/>
      <c r="Y9" s="508"/>
      <c r="Z9" s="508"/>
      <c r="AA9" s="508"/>
      <c r="AB9" s="508"/>
      <c r="AC9" s="508"/>
      <c r="AD9" s="508"/>
      <c r="AE9" s="508"/>
      <c r="AF9" s="508"/>
      <c r="AG9" s="508"/>
      <c r="AH9" s="508"/>
      <c r="AI9" s="508"/>
      <c r="AJ9" s="508"/>
      <c r="AK9" s="508"/>
      <c r="AL9" s="508"/>
      <c r="AM9" s="508"/>
      <c r="AN9" s="508"/>
      <c r="AO9" s="508"/>
      <c r="AP9" s="508"/>
      <c r="AQ9" s="508"/>
      <c r="AR9" s="508"/>
      <c r="AS9" s="508"/>
      <c r="AT9" s="508"/>
      <c r="AU9" s="508"/>
      <c r="AV9" s="508"/>
      <c r="AW9" s="508"/>
      <c r="AX9" s="508"/>
      <c r="AY9" s="508"/>
      <c r="AZ9" s="508"/>
      <c r="BA9" s="508"/>
      <c r="BB9" s="508"/>
      <c r="BC9" s="508"/>
      <c r="BD9" s="508"/>
      <c r="BE9" s="508"/>
      <c r="BF9" s="508"/>
      <c r="BG9" s="88"/>
      <c r="BH9" s="94" t="str">
        <f>IF(BG9="x","STOP","")</f>
        <v/>
      </c>
      <c r="BI9" s="2" t="s">
        <v>47</v>
      </c>
      <c r="BJ9" s="2" t="s">
        <v>48</v>
      </c>
      <c r="BK9" s="2" t="s">
        <v>49</v>
      </c>
    </row>
    <row r="10" spans="1:63" ht="17.25" customHeight="1" thickBot="1" x14ac:dyDescent="0.25">
      <c r="A10" s="42"/>
      <c r="B10" s="499"/>
      <c r="C10" s="499"/>
      <c r="D10" s="499"/>
      <c r="E10" s="499"/>
      <c r="F10" s="499"/>
      <c r="G10" s="499"/>
      <c r="H10" s="500"/>
      <c r="I10" s="503"/>
      <c r="J10" s="504"/>
      <c r="K10" s="504"/>
      <c r="L10" s="504"/>
      <c r="M10" s="504"/>
      <c r="N10" s="504"/>
      <c r="O10" s="504"/>
      <c r="P10" s="504"/>
      <c r="Q10" s="504"/>
      <c r="R10" s="504"/>
      <c r="S10" s="509"/>
      <c r="T10" s="510"/>
      <c r="U10" s="510"/>
      <c r="V10" s="510"/>
      <c r="W10" s="510"/>
      <c r="X10" s="510"/>
      <c r="Y10" s="510"/>
      <c r="Z10" s="510"/>
      <c r="AA10" s="510"/>
      <c r="AB10" s="510"/>
      <c r="AC10" s="510"/>
      <c r="AD10" s="510"/>
      <c r="AE10" s="510"/>
      <c r="AF10" s="510"/>
      <c r="AG10" s="510"/>
      <c r="AH10" s="510"/>
      <c r="AI10" s="510"/>
      <c r="AJ10" s="510"/>
      <c r="AK10" s="510"/>
      <c r="AL10" s="510"/>
      <c r="AM10" s="510"/>
      <c r="AN10" s="510"/>
      <c r="AO10" s="510"/>
      <c r="AP10" s="510"/>
      <c r="AQ10" s="510"/>
      <c r="AR10" s="510"/>
      <c r="AS10" s="510"/>
      <c r="AT10" s="510"/>
      <c r="AU10" s="510"/>
      <c r="AV10" s="510"/>
      <c r="AW10" s="510"/>
      <c r="AX10" s="510"/>
      <c r="AY10" s="510"/>
      <c r="AZ10" s="510"/>
      <c r="BA10" s="510"/>
      <c r="BB10" s="510"/>
      <c r="BC10" s="510"/>
      <c r="BD10" s="510"/>
      <c r="BE10" s="510"/>
      <c r="BF10" s="511"/>
      <c r="BG10" s="95"/>
      <c r="BH10" s="96"/>
      <c r="BI10" s="32">
        <f>SUM(I11:I19)</f>
        <v>0</v>
      </c>
      <c r="BJ10" s="32">
        <f>SUM(BC11:BC19)</f>
        <v>0</v>
      </c>
      <c r="BK10" s="32">
        <f>SUM(BH11:BH19)</f>
        <v>0</v>
      </c>
    </row>
    <row r="11" spans="1:63" ht="32.1" customHeight="1" thickTop="1" thickBot="1" x14ac:dyDescent="0.25">
      <c r="A11" s="38"/>
      <c r="B11" s="346" t="s">
        <v>176</v>
      </c>
      <c r="C11" s="347"/>
      <c r="D11" s="347"/>
      <c r="E11" s="347"/>
      <c r="F11" s="347"/>
      <c r="G11" s="347"/>
      <c r="H11" s="348"/>
      <c r="I11" s="544" t="str">
        <f>IF(A11="x",0.2,"")</f>
        <v/>
      </c>
      <c r="J11" s="545"/>
      <c r="K11" s="545"/>
      <c r="L11" s="545"/>
      <c r="M11" s="545"/>
      <c r="N11" s="545"/>
      <c r="O11" s="545"/>
      <c r="P11" s="545"/>
      <c r="Q11" s="545"/>
      <c r="R11" s="546"/>
      <c r="S11" s="36"/>
      <c r="T11" s="389" t="s">
        <v>175</v>
      </c>
      <c r="U11" s="389"/>
      <c r="V11" s="389"/>
      <c r="W11" s="389"/>
      <c r="X11" s="389"/>
      <c r="Y11" s="389"/>
      <c r="Z11" s="389"/>
      <c r="AA11" s="389"/>
      <c r="AB11" s="389"/>
      <c r="AC11" s="389"/>
      <c r="AD11" s="389"/>
      <c r="AE11" s="389"/>
      <c r="AF11" s="389"/>
      <c r="AG11" s="389"/>
      <c r="AH11" s="389"/>
      <c r="AI11" s="389"/>
      <c r="AJ11" s="389"/>
      <c r="AK11" s="389"/>
      <c r="AL11" s="389"/>
      <c r="AM11" s="389"/>
      <c r="AN11" s="389"/>
      <c r="AO11" s="389"/>
      <c r="AP11" s="389"/>
      <c r="AQ11" s="389"/>
      <c r="AR11" s="389"/>
      <c r="AS11" s="389"/>
      <c r="AT11" s="389"/>
      <c r="AU11" s="389"/>
      <c r="AV11" s="389"/>
      <c r="AW11" s="389"/>
      <c r="AX11" s="389"/>
      <c r="AY11" s="389"/>
      <c r="AZ11" s="389"/>
      <c r="BA11" s="389"/>
      <c r="BB11" s="390"/>
      <c r="BC11" s="566" t="str">
        <f>IF(S11="x",0.2,"")</f>
        <v/>
      </c>
      <c r="BD11" s="258"/>
      <c r="BE11" s="258"/>
      <c r="BF11" s="567"/>
      <c r="BG11" s="35"/>
      <c r="BH11" s="39" t="str">
        <f>IF(BG11="x",0.2,"")</f>
        <v/>
      </c>
      <c r="BI11" s="711"/>
      <c r="BJ11" s="711"/>
    </row>
    <row r="12" spans="1:63" ht="16.5" customHeight="1" thickBot="1" x14ac:dyDescent="0.25">
      <c r="A12" s="40"/>
      <c r="B12" s="349"/>
      <c r="C12" s="349"/>
      <c r="D12" s="349"/>
      <c r="E12" s="349"/>
      <c r="F12" s="349"/>
      <c r="G12" s="349"/>
      <c r="H12" s="350"/>
      <c r="I12" s="547"/>
      <c r="J12" s="548"/>
      <c r="K12" s="548"/>
      <c r="L12" s="548"/>
      <c r="M12" s="548"/>
      <c r="N12" s="548"/>
      <c r="O12" s="548"/>
      <c r="P12" s="548"/>
      <c r="Q12" s="548"/>
      <c r="R12" s="549"/>
      <c r="S12" s="97"/>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332"/>
      <c r="BC12" s="259"/>
      <c r="BD12" s="259"/>
      <c r="BE12" s="259"/>
      <c r="BF12" s="259"/>
      <c r="BG12" s="342"/>
      <c r="BH12" s="343"/>
      <c r="BI12" s="712"/>
      <c r="BJ12" s="712"/>
    </row>
    <row r="13" spans="1:63" ht="132.75" customHeight="1" thickTop="1" thickBot="1" x14ac:dyDescent="0.25">
      <c r="A13" s="877" t="s">
        <v>172</v>
      </c>
      <c r="B13" s="878"/>
      <c r="C13" s="878"/>
      <c r="D13" s="878"/>
      <c r="E13" s="878"/>
      <c r="F13" s="878"/>
      <c r="G13" s="878"/>
      <c r="H13" s="878"/>
      <c r="I13" s="351" t="str">
        <f>IF(AND(A14="x",A15=""),0.5,IF(AND(A14="",A15="x"),0.7,IF(AND(A14="x",A15="x"),"Only Select One","")))</f>
        <v/>
      </c>
      <c r="J13" s="352"/>
      <c r="K13" s="352"/>
      <c r="L13" s="352"/>
      <c r="M13" s="352"/>
      <c r="N13" s="352"/>
      <c r="O13" s="352"/>
      <c r="P13" s="352"/>
      <c r="Q13" s="352"/>
      <c r="R13" s="352"/>
      <c r="S13" s="862" t="s">
        <v>173</v>
      </c>
      <c r="T13" s="863"/>
      <c r="U13" s="863"/>
      <c r="V13" s="863"/>
      <c r="W13" s="863"/>
      <c r="X13" s="863"/>
      <c r="Y13" s="863"/>
      <c r="Z13" s="863"/>
      <c r="AA13" s="863"/>
      <c r="AB13" s="863"/>
      <c r="AC13" s="863"/>
      <c r="AD13" s="863"/>
      <c r="AE13" s="863"/>
      <c r="AF13" s="863"/>
      <c r="AG13" s="863"/>
      <c r="AH13" s="863"/>
      <c r="AI13" s="863"/>
      <c r="AJ13" s="863"/>
      <c r="AK13" s="863"/>
      <c r="AL13" s="863"/>
      <c r="AM13" s="863"/>
      <c r="AN13" s="863"/>
      <c r="AO13" s="863"/>
      <c r="AP13" s="863"/>
      <c r="AQ13" s="863"/>
      <c r="AR13" s="863"/>
      <c r="AS13" s="863"/>
      <c r="AT13" s="863"/>
      <c r="AU13" s="863"/>
      <c r="AV13" s="863"/>
      <c r="AW13" s="863"/>
      <c r="AX13" s="863"/>
      <c r="AY13" s="863"/>
      <c r="AZ13" s="863"/>
      <c r="BA13" s="863"/>
      <c r="BB13" s="863"/>
      <c r="BC13" s="553" t="str">
        <f>IF(AND(S14="x",S15=""),0.5,IF(AND(S14="",S15="x"),0.7,IF(AND(S14="x",S15="x"),"Only Select One","")))</f>
        <v/>
      </c>
      <c r="BD13" s="589"/>
      <c r="BE13" s="589"/>
      <c r="BF13" s="589"/>
      <c r="BG13" s="849"/>
      <c r="BH13" s="850"/>
    </row>
    <row r="14" spans="1:63" ht="32.1" customHeight="1" thickBot="1" x14ac:dyDescent="0.25">
      <c r="A14" s="37"/>
      <c r="B14" s="858" t="s">
        <v>148</v>
      </c>
      <c r="C14" s="876"/>
      <c r="D14" s="876"/>
      <c r="E14" s="876"/>
      <c r="F14" s="876"/>
      <c r="G14" s="876"/>
      <c r="H14" s="876"/>
      <c r="I14" s="434"/>
      <c r="J14" s="424"/>
      <c r="K14" s="424"/>
      <c r="L14" s="424"/>
      <c r="M14" s="424"/>
      <c r="N14" s="424"/>
      <c r="O14" s="424"/>
      <c r="P14" s="424"/>
      <c r="Q14" s="424"/>
      <c r="R14" s="424"/>
      <c r="S14" s="5"/>
      <c r="T14" s="560" t="s">
        <v>148</v>
      </c>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561"/>
      <c r="AW14" s="561"/>
      <c r="AX14" s="561"/>
      <c r="AY14" s="561"/>
      <c r="AZ14" s="561"/>
      <c r="BA14" s="561"/>
      <c r="BB14" s="561"/>
      <c r="BC14" s="324"/>
      <c r="BD14" s="325"/>
      <c r="BE14" s="325"/>
      <c r="BF14" s="325"/>
      <c r="BG14" s="9"/>
      <c r="BH14" s="851" t="str">
        <f>IF(AND(BG14="x",BG15=""),0.5,IF(AND(BG14="",BG15="x"),0.7,IF(AND(BG14="x",BG15="x"),"Only Select One","")))</f>
        <v/>
      </c>
    </row>
    <row r="15" spans="1:63" ht="32.1" customHeight="1" thickBot="1" x14ac:dyDescent="0.25">
      <c r="A15" s="90"/>
      <c r="B15" s="879" t="s">
        <v>149</v>
      </c>
      <c r="C15" s="880"/>
      <c r="D15" s="880"/>
      <c r="E15" s="880"/>
      <c r="F15" s="880"/>
      <c r="G15" s="880"/>
      <c r="H15" s="881"/>
      <c r="I15" s="354"/>
      <c r="J15" s="355"/>
      <c r="K15" s="355"/>
      <c r="L15" s="355"/>
      <c r="M15" s="355"/>
      <c r="N15" s="355"/>
      <c r="O15" s="355"/>
      <c r="P15" s="355"/>
      <c r="Q15" s="355"/>
      <c r="R15" s="355"/>
      <c r="S15" s="89"/>
      <c r="T15" s="558" t="s">
        <v>149</v>
      </c>
      <c r="U15" s="559"/>
      <c r="V15" s="559"/>
      <c r="W15" s="559"/>
      <c r="X15" s="559"/>
      <c r="Y15" s="559"/>
      <c r="Z15" s="559"/>
      <c r="AA15" s="559"/>
      <c r="AB15" s="559"/>
      <c r="AC15" s="559"/>
      <c r="AD15" s="559"/>
      <c r="AE15" s="559"/>
      <c r="AF15" s="559"/>
      <c r="AG15" s="559"/>
      <c r="AH15" s="559"/>
      <c r="AI15" s="559"/>
      <c r="AJ15" s="559"/>
      <c r="AK15" s="559"/>
      <c r="AL15" s="559"/>
      <c r="AM15" s="559"/>
      <c r="AN15" s="559"/>
      <c r="AO15" s="559"/>
      <c r="AP15" s="559"/>
      <c r="AQ15" s="559"/>
      <c r="AR15" s="559"/>
      <c r="AS15" s="559"/>
      <c r="AT15" s="559"/>
      <c r="AU15" s="559"/>
      <c r="AV15" s="559"/>
      <c r="AW15" s="559"/>
      <c r="AX15" s="559"/>
      <c r="AY15" s="559"/>
      <c r="AZ15" s="559"/>
      <c r="BA15" s="559"/>
      <c r="BB15" s="559"/>
      <c r="BC15" s="454"/>
      <c r="BD15" s="455"/>
      <c r="BE15" s="455"/>
      <c r="BF15" s="455"/>
      <c r="BG15" s="44"/>
      <c r="BH15" s="852"/>
      <c r="BI15" s="32"/>
    </row>
    <row r="16" spans="1:63" ht="78.75" customHeight="1" thickTop="1" thickBot="1" x14ac:dyDescent="0.25">
      <c r="A16" s="853" t="s">
        <v>145</v>
      </c>
      <c r="B16" s="854"/>
      <c r="C16" s="854"/>
      <c r="D16" s="854"/>
      <c r="E16" s="854"/>
      <c r="F16" s="854"/>
      <c r="G16" s="854"/>
      <c r="H16" s="855"/>
      <c r="I16" s="351" t="str">
        <f>IF(AND(A17="x",A18=""),0.8,IF(AND(A17="",A18="x"),0.9,IF(AND(A17="x",A18="x"),"Only Select One","")))</f>
        <v/>
      </c>
      <c r="J16" s="352"/>
      <c r="K16" s="352"/>
      <c r="L16" s="352"/>
      <c r="M16" s="352"/>
      <c r="N16" s="352"/>
      <c r="O16" s="352"/>
      <c r="P16" s="352"/>
      <c r="Q16" s="352"/>
      <c r="R16" s="352"/>
      <c r="S16" s="862" t="s">
        <v>145</v>
      </c>
      <c r="T16" s="863"/>
      <c r="U16" s="863"/>
      <c r="V16" s="863"/>
      <c r="W16" s="863"/>
      <c r="X16" s="863"/>
      <c r="Y16" s="863"/>
      <c r="Z16" s="863"/>
      <c r="AA16" s="863"/>
      <c r="AB16" s="863"/>
      <c r="AC16" s="863"/>
      <c r="AD16" s="863"/>
      <c r="AE16" s="863"/>
      <c r="AF16" s="863"/>
      <c r="AG16" s="863"/>
      <c r="AH16" s="863"/>
      <c r="AI16" s="863"/>
      <c r="AJ16" s="863"/>
      <c r="AK16" s="863"/>
      <c r="AL16" s="863"/>
      <c r="AM16" s="863"/>
      <c r="AN16" s="863"/>
      <c r="AO16" s="863"/>
      <c r="AP16" s="863"/>
      <c r="AQ16" s="863"/>
      <c r="AR16" s="863"/>
      <c r="AS16" s="863"/>
      <c r="AT16" s="863"/>
      <c r="AU16" s="863"/>
      <c r="AV16" s="863"/>
      <c r="AW16" s="863"/>
      <c r="AX16" s="863"/>
      <c r="AY16" s="863"/>
      <c r="AZ16" s="863"/>
      <c r="BA16" s="863"/>
      <c r="BB16" s="863"/>
      <c r="BC16" s="553" t="str">
        <f>IF(AND(S17="x",S18=""),0.8,IF(AND(S17="",S18="x"),0.9,IF(AND(S17="x",S18="x"),"Only Select One","")))</f>
        <v/>
      </c>
      <c r="BD16" s="554"/>
      <c r="BE16" s="554"/>
      <c r="BF16" s="554"/>
      <c r="BG16" s="870"/>
      <c r="BH16" s="871"/>
      <c r="BI16" s="32"/>
    </row>
    <row r="17" spans="1:63" ht="32.1" customHeight="1" thickBot="1" x14ac:dyDescent="0.25">
      <c r="A17" s="37"/>
      <c r="B17" s="856" t="s">
        <v>150</v>
      </c>
      <c r="C17" s="857"/>
      <c r="D17" s="857"/>
      <c r="E17" s="857"/>
      <c r="F17" s="857"/>
      <c r="G17" s="857"/>
      <c r="H17" s="858"/>
      <c r="I17" s="434"/>
      <c r="J17" s="424"/>
      <c r="K17" s="424"/>
      <c r="L17" s="424"/>
      <c r="M17" s="424"/>
      <c r="N17" s="424"/>
      <c r="O17" s="424"/>
      <c r="P17" s="424"/>
      <c r="Q17" s="424"/>
      <c r="R17" s="424"/>
      <c r="S17" s="5"/>
      <c r="T17" s="864" t="s">
        <v>150</v>
      </c>
      <c r="U17" s="865"/>
      <c r="V17" s="865"/>
      <c r="W17" s="865"/>
      <c r="X17" s="865"/>
      <c r="Y17" s="865"/>
      <c r="Z17" s="865"/>
      <c r="AA17" s="865"/>
      <c r="AB17" s="865"/>
      <c r="AC17" s="865"/>
      <c r="AD17" s="865"/>
      <c r="AE17" s="865"/>
      <c r="AF17" s="865"/>
      <c r="AG17" s="865"/>
      <c r="AH17" s="865"/>
      <c r="AI17" s="865"/>
      <c r="AJ17" s="865"/>
      <c r="AK17" s="865"/>
      <c r="AL17" s="865"/>
      <c r="AM17" s="865"/>
      <c r="AN17" s="865"/>
      <c r="AO17" s="865"/>
      <c r="AP17" s="865"/>
      <c r="AQ17" s="865"/>
      <c r="AR17" s="865"/>
      <c r="AS17" s="865"/>
      <c r="AT17" s="865"/>
      <c r="AU17" s="865"/>
      <c r="AV17" s="865"/>
      <c r="AW17" s="865"/>
      <c r="AX17" s="865"/>
      <c r="AY17" s="865"/>
      <c r="AZ17" s="865"/>
      <c r="BA17" s="865"/>
      <c r="BB17" s="560"/>
      <c r="BC17" s="324"/>
      <c r="BD17" s="555"/>
      <c r="BE17" s="555"/>
      <c r="BF17" s="555"/>
      <c r="BG17" s="6"/>
      <c r="BH17" s="868" t="str">
        <f>IF(AND(BG17="x",BG18=""),0.8,IF(AND(BG17="",BG18="x"),0.9,IF(AND(BG17="x",BG18="x"),"Only Select One","")))</f>
        <v/>
      </c>
      <c r="BI17" s="32"/>
    </row>
    <row r="18" spans="1:63" ht="31.5" customHeight="1" thickBot="1" x14ac:dyDescent="0.25">
      <c r="A18" s="91"/>
      <c r="B18" s="859" t="s">
        <v>151</v>
      </c>
      <c r="C18" s="860"/>
      <c r="D18" s="860"/>
      <c r="E18" s="860"/>
      <c r="F18" s="860"/>
      <c r="G18" s="860"/>
      <c r="H18" s="861"/>
      <c r="I18" s="354"/>
      <c r="J18" s="355"/>
      <c r="K18" s="355"/>
      <c r="L18" s="355"/>
      <c r="M18" s="355"/>
      <c r="N18" s="355"/>
      <c r="O18" s="355"/>
      <c r="P18" s="355"/>
      <c r="Q18" s="355"/>
      <c r="R18" s="355"/>
      <c r="S18" s="44"/>
      <c r="T18" s="866" t="s">
        <v>151</v>
      </c>
      <c r="U18" s="867"/>
      <c r="V18" s="867"/>
      <c r="W18" s="867"/>
      <c r="X18" s="867"/>
      <c r="Y18" s="867"/>
      <c r="Z18" s="867"/>
      <c r="AA18" s="867"/>
      <c r="AB18" s="867"/>
      <c r="AC18" s="867"/>
      <c r="AD18" s="867"/>
      <c r="AE18" s="867"/>
      <c r="AF18" s="867"/>
      <c r="AG18" s="867"/>
      <c r="AH18" s="867"/>
      <c r="AI18" s="867"/>
      <c r="AJ18" s="867"/>
      <c r="AK18" s="867"/>
      <c r="AL18" s="867"/>
      <c r="AM18" s="867"/>
      <c r="AN18" s="867"/>
      <c r="AO18" s="867"/>
      <c r="AP18" s="867"/>
      <c r="AQ18" s="867"/>
      <c r="AR18" s="867"/>
      <c r="AS18" s="867"/>
      <c r="AT18" s="867"/>
      <c r="AU18" s="867"/>
      <c r="AV18" s="867"/>
      <c r="AW18" s="867"/>
      <c r="AX18" s="867"/>
      <c r="AY18" s="867"/>
      <c r="AZ18" s="867"/>
      <c r="BA18" s="867"/>
      <c r="BB18" s="558"/>
      <c r="BC18" s="556"/>
      <c r="BD18" s="557"/>
      <c r="BE18" s="557"/>
      <c r="BF18" s="557"/>
      <c r="BG18" s="44"/>
      <c r="BH18" s="869"/>
      <c r="BI18" s="32"/>
    </row>
    <row r="19" spans="1:63" ht="2.25" hidden="1" customHeight="1" thickTop="1" thickBot="1" x14ac:dyDescent="0.25">
      <c r="A19" s="98"/>
      <c r="B19" s="43"/>
      <c r="C19" s="99"/>
      <c r="D19" s="99"/>
      <c r="E19" s="99"/>
      <c r="F19" s="99"/>
      <c r="G19" s="99"/>
      <c r="H19" s="100"/>
      <c r="I19" s="351" t="str">
        <f>IF(A20="x",1,"")</f>
        <v/>
      </c>
      <c r="J19" s="352"/>
      <c r="K19" s="352"/>
      <c r="L19" s="352"/>
      <c r="M19" s="352"/>
      <c r="N19" s="352"/>
      <c r="O19" s="352"/>
      <c r="P19" s="352"/>
      <c r="Q19" s="352"/>
      <c r="R19" s="352"/>
      <c r="S19" s="98"/>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2"/>
      <c r="BC19" s="553" t="str">
        <f>IF(S20="x",1,"")</f>
        <v/>
      </c>
      <c r="BD19" s="554"/>
      <c r="BE19" s="554"/>
      <c r="BF19" s="554"/>
      <c r="BG19" s="103"/>
      <c r="BH19" s="565" t="str">
        <f>IF(BG20="x",1,"")</f>
        <v/>
      </c>
      <c r="BI19" s="32"/>
    </row>
    <row r="20" spans="1:63" ht="32.1" customHeight="1" thickTop="1" thickBot="1" x14ac:dyDescent="0.25">
      <c r="A20" s="91"/>
      <c r="B20" s="568" t="s">
        <v>152</v>
      </c>
      <c r="C20" s="569"/>
      <c r="D20" s="569"/>
      <c r="E20" s="569"/>
      <c r="F20" s="569"/>
      <c r="G20" s="569"/>
      <c r="H20" s="570"/>
      <c r="I20" s="354"/>
      <c r="J20" s="355"/>
      <c r="K20" s="355"/>
      <c r="L20" s="355"/>
      <c r="M20" s="355"/>
      <c r="N20" s="355"/>
      <c r="O20" s="355"/>
      <c r="P20" s="355"/>
      <c r="Q20" s="355"/>
      <c r="R20" s="355"/>
      <c r="S20" s="44"/>
      <c r="T20" s="244" t="s">
        <v>152</v>
      </c>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332"/>
      <c r="BC20" s="556"/>
      <c r="BD20" s="557"/>
      <c r="BE20" s="557"/>
      <c r="BF20" s="557"/>
      <c r="BG20" s="44"/>
      <c r="BH20" s="345"/>
      <c r="BI20" s="32"/>
    </row>
    <row r="21" spans="1:63" ht="16.5" customHeight="1" thickTop="1" x14ac:dyDescent="0.2">
      <c r="A21" s="562" t="s">
        <v>128</v>
      </c>
      <c r="B21" s="563"/>
      <c r="C21" s="563"/>
      <c r="D21" s="563"/>
      <c r="E21" s="563"/>
      <c r="F21" s="563"/>
      <c r="G21" s="563"/>
      <c r="H21" s="563"/>
      <c r="I21" s="563"/>
      <c r="J21" s="563"/>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3"/>
      <c r="AL21" s="563"/>
      <c r="AM21" s="563"/>
      <c r="AN21" s="563"/>
      <c r="AO21" s="563"/>
      <c r="AP21" s="563"/>
      <c r="AQ21" s="563"/>
      <c r="AR21" s="563"/>
      <c r="AS21" s="563"/>
      <c r="AT21" s="563"/>
      <c r="AU21" s="563"/>
      <c r="AV21" s="563"/>
      <c r="AW21" s="563"/>
      <c r="AX21" s="563"/>
      <c r="AY21" s="563"/>
      <c r="AZ21" s="563"/>
      <c r="BA21" s="563"/>
      <c r="BB21" s="563"/>
      <c r="BC21" s="563"/>
      <c r="BD21" s="563"/>
      <c r="BE21" s="563"/>
      <c r="BF21" s="563"/>
      <c r="BG21" s="563"/>
      <c r="BH21" s="564"/>
    </row>
    <row r="22" spans="1:63" ht="7.5" customHeight="1" x14ac:dyDescent="0.2">
      <c r="A22" s="178"/>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178"/>
      <c r="BC22" s="178"/>
      <c r="BD22" s="178"/>
      <c r="BE22" s="178"/>
      <c r="BF22" s="178"/>
      <c r="BG22" s="178"/>
      <c r="BH22" s="178"/>
      <c r="BI22" s="32"/>
    </row>
    <row r="23" spans="1:63" ht="30.95" customHeight="1" thickBot="1" x14ac:dyDescent="0.25">
      <c r="A23" s="403" t="s">
        <v>15</v>
      </c>
      <c r="B23" s="300"/>
      <c r="C23" s="300"/>
      <c r="D23" s="300"/>
      <c r="E23" s="300"/>
      <c r="F23" s="300"/>
      <c r="G23" s="300"/>
      <c r="H23" s="301"/>
      <c r="I23" s="286" t="s">
        <v>8</v>
      </c>
      <c r="J23" s="287"/>
      <c r="K23" s="287"/>
      <c r="L23" s="287"/>
      <c r="M23" s="287"/>
      <c r="N23" s="287"/>
      <c r="O23" s="287"/>
      <c r="P23" s="287"/>
      <c r="Q23" s="287"/>
      <c r="R23" s="550"/>
      <c r="S23" s="531" t="s">
        <v>17</v>
      </c>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U23" s="551"/>
      <c r="AV23" s="551"/>
      <c r="AW23" s="551"/>
      <c r="AX23" s="551"/>
      <c r="AY23" s="551"/>
      <c r="AZ23" s="551"/>
      <c r="BA23" s="551"/>
      <c r="BB23" s="552"/>
      <c r="BC23" s="531" t="s">
        <v>9</v>
      </c>
      <c r="BD23" s="293"/>
      <c r="BE23" s="293"/>
      <c r="BF23" s="293"/>
      <c r="BG23" s="295" t="s">
        <v>39</v>
      </c>
      <c r="BH23" s="296"/>
    </row>
    <row r="24" spans="1:63" ht="62.25" customHeight="1" thickTop="1" thickBot="1" x14ac:dyDescent="0.25">
      <c r="A24" s="50"/>
      <c r="B24" s="644" t="s">
        <v>177</v>
      </c>
      <c r="C24" s="645"/>
      <c r="D24" s="645"/>
      <c r="E24" s="645"/>
      <c r="F24" s="645"/>
      <c r="G24" s="645"/>
      <c r="H24" s="645"/>
      <c r="I24" s="333" t="str">
        <f>IF(A24="x","STOP","")</f>
        <v/>
      </c>
      <c r="J24" s="333"/>
      <c r="K24" s="333"/>
      <c r="L24" s="333"/>
      <c r="M24" s="333"/>
      <c r="N24" s="333"/>
      <c r="O24" s="333"/>
      <c r="P24" s="333"/>
      <c r="Q24" s="333"/>
      <c r="R24" s="334"/>
      <c r="S24" s="329"/>
      <c r="T24" s="330"/>
      <c r="U24" s="330"/>
      <c r="V24" s="330"/>
      <c r="W24" s="330"/>
      <c r="X24" s="330"/>
      <c r="Y24" s="330"/>
      <c r="Z24" s="330"/>
      <c r="AA24" s="330"/>
      <c r="AB24" s="330"/>
      <c r="AC24" s="330"/>
      <c r="AD24" s="330"/>
      <c r="AE24" s="330"/>
      <c r="AF24" s="330"/>
      <c r="AG24" s="330"/>
      <c r="AH24" s="330"/>
      <c r="AI24" s="330"/>
      <c r="AJ24" s="330"/>
      <c r="AK24" s="330"/>
      <c r="AL24" s="330"/>
      <c r="AM24" s="330"/>
      <c r="AN24" s="330"/>
      <c r="AO24" s="330"/>
      <c r="AP24" s="330"/>
      <c r="AQ24" s="330"/>
      <c r="AR24" s="330"/>
      <c r="AS24" s="330"/>
      <c r="AT24" s="330"/>
      <c r="AU24" s="330"/>
      <c r="AV24" s="330"/>
      <c r="AW24" s="330"/>
      <c r="AX24" s="330"/>
      <c r="AY24" s="330"/>
      <c r="AZ24" s="330"/>
      <c r="BA24" s="330"/>
      <c r="BB24" s="330"/>
      <c r="BC24" s="330"/>
      <c r="BD24" s="330"/>
      <c r="BE24" s="330"/>
      <c r="BF24" s="331"/>
      <c r="BG24" s="92"/>
      <c r="BH24" s="51" t="str">
        <f>IF(BG24="x","STOP","")</f>
        <v/>
      </c>
      <c r="BI24" s="32">
        <f>SUM(I25:I33)</f>
        <v>0</v>
      </c>
      <c r="BJ24" s="32">
        <f>SUM(BC25,BC27,BC29,BC31,BC33)</f>
        <v>0</v>
      </c>
      <c r="BK24" s="32">
        <f>SUM(BH25:BH33)</f>
        <v>0</v>
      </c>
    </row>
    <row r="25" spans="1:63" ht="32.1" customHeight="1" thickTop="1" thickBot="1" x14ac:dyDescent="0.25">
      <c r="A25" s="38"/>
      <c r="B25" s="346" t="s">
        <v>167</v>
      </c>
      <c r="C25" s="347"/>
      <c r="D25" s="347"/>
      <c r="E25" s="347"/>
      <c r="F25" s="347"/>
      <c r="G25" s="347"/>
      <c r="H25" s="348"/>
      <c r="I25" s="351" t="str">
        <f>IF(A25="x",0.3,"")</f>
        <v/>
      </c>
      <c r="J25" s="352"/>
      <c r="K25" s="352"/>
      <c r="L25" s="352"/>
      <c r="M25" s="352"/>
      <c r="N25" s="352"/>
      <c r="O25" s="352"/>
      <c r="P25" s="352"/>
      <c r="Q25" s="352"/>
      <c r="R25" s="353"/>
      <c r="S25" s="335"/>
      <c r="T25" s="336"/>
      <c r="U25" s="337" t="s">
        <v>167</v>
      </c>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338"/>
      <c r="AU25" s="338"/>
      <c r="AV25" s="338"/>
      <c r="AW25" s="338"/>
      <c r="AX25" s="338"/>
      <c r="AY25" s="338"/>
      <c r="AZ25" s="338"/>
      <c r="BA25" s="338"/>
      <c r="BB25" s="339"/>
      <c r="BC25" s="357" t="str">
        <f>IF(S25="x",0.3,"")</f>
        <v/>
      </c>
      <c r="BD25" s="358"/>
      <c r="BE25" s="358"/>
      <c r="BF25" s="358"/>
      <c r="BG25" s="45"/>
      <c r="BH25" s="39" t="str">
        <f>IF(BG25="x",0.3,"")</f>
        <v/>
      </c>
      <c r="BI25" s="32"/>
      <c r="BJ25" s="32"/>
    </row>
    <row r="26" spans="1:63" ht="30" customHeight="1" thickBot="1" x14ac:dyDescent="0.25">
      <c r="A26" s="42"/>
      <c r="B26" s="349"/>
      <c r="C26" s="349"/>
      <c r="D26" s="349"/>
      <c r="E26" s="349"/>
      <c r="F26" s="349"/>
      <c r="G26" s="349"/>
      <c r="H26" s="350"/>
      <c r="I26" s="354"/>
      <c r="J26" s="355"/>
      <c r="K26" s="355"/>
      <c r="L26" s="355"/>
      <c r="M26" s="355"/>
      <c r="N26" s="355"/>
      <c r="O26" s="355"/>
      <c r="P26" s="355"/>
      <c r="Q26" s="355"/>
      <c r="R26" s="355"/>
      <c r="S26" s="104"/>
      <c r="T26" s="105"/>
      <c r="U26" s="340"/>
      <c r="V26" s="340"/>
      <c r="W26" s="340"/>
      <c r="X26" s="340"/>
      <c r="Y26" s="340"/>
      <c r="Z26" s="340"/>
      <c r="AA26" s="340"/>
      <c r="AB26" s="340"/>
      <c r="AC26" s="340"/>
      <c r="AD26" s="340"/>
      <c r="AE26" s="340"/>
      <c r="AF26" s="340"/>
      <c r="AG26" s="340"/>
      <c r="AH26" s="340"/>
      <c r="AI26" s="340"/>
      <c r="AJ26" s="340"/>
      <c r="AK26" s="340"/>
      <c r="AL26" s="340"/>
      <c r="AM26" s="340"/>
      <c r="AN26" s="340"/>
      <c r="AO26" s="340"/>
      <c r="AP26" s="340"/>
      <c r="AQ26" s="340"/>
      <c r="AR26" s="340"/>
      <c r="AS26" s="340"/>
      <c r="AT26" s="340"/>
      <c r="AU26" s="340"/>
      <c r="AV26" s="340"/>
      <c r="AW26" s="340"/>
      <c r="AX26" s="340"/>
      <c r="AY26" s="340"/>
      <c r="AZ26" s="340"/>
      <c r="BA26" s="340"/>
      <c r="BB26" s="341"/>
      <c r="BC26" s="359"/>
      <c r="BD26" s="359"/>
      <c r="BE26" s="359"/>
      <c r="BF26" s="359"/>
      <c r="BG26" s="342"/>
      <c r="BH26" s="343"/>
    </row>
    <row r="27" spans="1:63" s="124" customFormat="1" ht="32.1" customHeight="1" thickTop="1" thickBot="1" x14ac:dyDescent="0.25">
      <c r="A27" s="35"/>
      <c r="B27" s="346" t="s">
        <v>169</v>
      </c>
      <c r="C27" s="380"/>
      <c r="D27" s="380"/>
      <c r="E27" s="380"/>
      <c r="F27" s="380"/>
      <c r="G27" s="380"/>
      <c r="H27" s="381"/>
      <c r="I27" s="374" t="str">
        <f>IF(A27="x",0.6,"")</f>
        <v/>
      </c>
      <c r="J27" s="375"/>
      <c r="K27" s="375"/>
      <c r="L27" s="375"/>
      <c r="M27" s="375"/>
      <c r="N27" s="375"/>
      <c r="O27" s="375"/>
      <c r="P27" s="376"/>
      <c r="Q27" s="125"/>
      <c r="R27" s="125"/>
      <c r="S27" s="53"/>
      <c r="T27" s="389" t="s">
        <v>169</v>
      </c>
      <c r="U27" s="389"/>
      <c r="V27" s="389"/>
      <c r="W27" s="389"/>
      <c r="X27" s="389"/>
      <c r="Y27" s="389"/>
      <c r="Z27" s="389"/>
      <c r="AA27" s="389"/>
      <c r="AB27" s="389"/>
      <c r="AC27" s="389"/>
      <c r="AD27" s="389"/>
      <c r="AE27" s="389"/>
      <c r="AF27" s="389"/>
      <c r="AG27" s="389"/>
      <c r="AH27" s="389"/>
      <c r="AI27" s="389"/>
      <c r="AJ27" s="389"/>
      <c r="AK27" s="389"/>
      <c r="AL27" s="389"/>
      <c r="AM27" s="389"/>
      <c r="AN27" s="389"/>
      <c r="AO27" s="389"/>
      <c r="AP27" s="389"/>
      <c r="AQ27" s="389"/>
      <c r="AR27" s="389"/>
      <c r="AS27" s="389"/>
      <c r="AT27" s="389"/>
      <c r="AU27" s="389"/>
      <c r="AV27" s="389"/>
      <c r="AW27" s="389"/>
      <c r="AX27" s="389"/>
      <c r="AY27" s="389"/>
      <c r="AZ27" s="389"/>
      <c r="BA27" s="389"/>
      <c r="BB27" s="390"/>
      <c r="BC27" s="385" t="str">
        <f>IF(S27="x",0.6,"")</f>
        <v/>
      </c>
      <c r="BD27" s="386"/>
      <c r="BE27" s="386"/>
      <c r="BF27" s="386"/>
      <c r="BG27" s="35"/>
      <c r="BH27" s="128" t="str">
        <f>IF(BG27="x",0.6,"")</f>
        <v/>
      </c>
      <c r="BI27" s="126"/>
      <c r="BJ27" s="126"/>
      <c r="BK27" s="126"/>
    </row>
    <row r="28" spans="1:63" s="124" customFormat="1" ht="45.75" customHeight="1" thickBot="1" x14ac:dyDescent="0.25">
      <c r="A28" s="54"/>
      <c r="B28" s="382"/>
      <c r="C28" s="382"/>
      <c r="D28" s="382"/>
      <c r="E28" s="382"/>
      <c r="F28" s="382"/>
      <c r="G28" s="382"/>
      <c r="H28" s="383"/>
      <c r="I28" s="377"/>
      <c r="J28" s="378"/>
      <c r="K28" s="378"/>
      <c r="L28" s="378"/>
      <c r="M28" s="378"/>
      <c r="N28" s="378"/>
      <c r="O28" s="378"/>
      <c r="P28" s="379"/>
      <c r="Q28" s="125"/>
      <c r="R28" s="125"/>
      <c r="S28" s="127"/>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332"/>
      <c r="BC28" s="387"/>
      <c r="BD28" s="388"/>
      <c r="BE28" s="388"/>
      <c r="BF28" s="388"/>
      <c r="BG28" s="342"/>
      <c r="BH28" s="384"/>
      <c r="BI28" s="126"/>
      <c r="BJ28" s="126"/>
      <c r="BK28" s="126"/>
    </row>
    <row r="29" spans="1:63" ht="32.1" customHeight="1" thickTop="1" thickBot="1" x14ac:dyDescent="0.25">
      <c r="A29" s="47"/>
      <c r="B29" s="872" t="s">
        <v>168</v>
      </c>
      <c r="C29" s="346"/>
      <c r="D29" s="346"/>
      <c r="E29" s="346"/>
      <c r="F29" s="346"/>
      <c r="G29" s="346"/>
      <c r="H29" s="873"/>
      <c r="I29" s="351" t="str">
        <f>IF(A29="x",0.5,"")</f>
        <v/>
      </c>
      <c r="J29" s="352"/>
      <c r="K29" s="352"/>
      <c r="L29" s="352"/>
      <c r="M29" s="352"/>
      <c r="N29" s="352"/>
      <c r="O29" s="352"/>
      <c r="P29" s="352"/>
      <c r="Q29" s="352"/>
      <c r="R29" s="352"/>
      <c r="S29" s="48"/>
      <c r="T29" s="863" t="s">
        <v>168</v>
      </c>
      <c r="U29" s="863"/>
      <c r="V29" s="863"/>
      <c r="W29" s="863"/>
      <c r="X29" s="863"/>
      <c r="Y29" s="863"/>
      <c r="Z29" s="863"/>
      <c r="AA29" s="863"/>
      <c r="AB29" s="863"/>
      <c r="AC29" s="863"/>
      <c r="AD29" s="863"/>
      <c r="AE29" s="863"/>
      <c r="AF29" s="863"/>
      <c r="AG29" s="863"/>
      <c r="AH29" s="863"/>
      <c r="AI29" s="863"/>
      <c r="AJ29" s="863"/>
      <c r="AK29" s="863"/>
      <c r="AL29" s="863"/>
      <c r="AM29" s="863"/>
      <c r="AN29" s="863"/>
      <c r="AO29" s="863"/>
      <c r="AP29" s="863"/>
      <c r="AQ29" s="863"/>
      <c r="AR29" s="863"/>
      <c r="AS29" s="863"/>
      <c r="AT29" s="863"/>
      <c r="AU29" s="863"/>
      <c r="AV29" s="863"/>
      <c r="AW29" s="863"/>
      <c r="AX29" s="863"/>
      <c r="AY29" s="863"/>
      <c r="AZ29" s="863"/>
      <c r="BA29" s="863"/>
      <c r="BB29" s="863"/>
      <c r="BC29" s="360" t="str">
        <f>IF(S29="x",0.5,"")</f>
        <v/>
      </c>
      <c r="BD29" s="361"/>
      <c r="BE29" s="361"/>
      <c r="BF29" s="361"/>
      <c r="BG29" s="45"/>
      <c r="BH29" s="49" t="str">
        <f>IF(BG29="x",0.5,"")</f>
        <v/>
      </c>
    </row>
    <row r="30" spans="1:63" ht="45" customHeight="1" thickBot="1" x14ac:dyDescent="0.25">
      <c r="A30" s="106"/>
      <c r="B30" s="569"/>
      <c r="C30" s="569"/>
      <c r="D30" s="569"/>
      <c r="E30" s="569"/>
      <c r="F30" s="569"/>
      <c r="G30" s="569"/>
      <c r="H30" s="570"/>
      <c r="I30" s="356"/>
      <c r="J30" s="355"/>
      <c r="K30" s="355"/>
      <c r="L30" s="355"/>
      <c r="M30" s="355"/>
      <c r="N30" s="355"/>
      <c r="O30" s="355"/>
      <c r="P30" s="355"/>
      <c r="Q30" s="355"/>
      <c r="R30" s="355"/>
      <c r="S30" s="107"/>
      <c r="T30" s="874"/>
      <c r="U30" s="875"/>
      <c r="V30" s="875"/>
      <c r="W30" s="875"/>
      <c r="X30" s="875"/>
      <c r="Y30" s="875"/>
      <c r="Z30" s="875"/>
      <c r="AA30" s="875"/>
      <c r="AB30" s="875"/>
      <c r="AC30" s="875"/>
      <c r="AD30" s="875"/>
      <c r="AE30" s="875"/>
      <c r="AF30" s="875"/>
      <c r="AG30" s="875"/>
      <c r="AH30" s="875"/>
      <c r="AI30" s="875"/>
      <c r="AJ30" s="875"/>
      <c r="AK30" s="875"/>
      <c r="AL30" s="875"/>
      <c r="AM30" s="875"/>
      <c r="AN30" s="875"/>
      <c r="AO30" s="875"/>
      <c r="AP30" s="875"/>
      <c r="AQ30" s="875"/>
      <c r="AR30" s="875"/>
      <c r="AS30" s="875"/>
      <c r="AT30" s="875"/>
      <c r="AU30" s="875"/>
      <c r="AV30" s="875"/>
      <c r="AW30" s="875"/>
      <c r="AX30" s="875"/>
      <c r="AY30" s="875"/>
      <c r="AZ30" s="875"/>
      <c r="BA30" s="875"/>
      <c r="BB30" s="875"/>
      <c r="BC30" s="362"/>
      <c r="BD30" s="363"/>
      <c r="BE30" s="363"/>
      <c r="BF30" s="363"/>
      <c r="BG30" s="344"/>
      <c r="BH30" s="345"/>
    </row>
    <row r="31" spans="1:63" ht="32.1" customHeight="1" thickTop="1" thickBot="1" x14ac:dyDescent="0.25">
      <c r="A31" s="38"/>
      <c r="B31" s="346" t="s">
        <v>76</v>
      </c>
      <c r="C31" s="346"/>
      <c r="D31" s="346"/>
      <c r="E31" s="346"/>
      <c r="F31" s="346"/>
      <c r="G31" s="346"/>
      <c r="H31" s="873"/>
      <c r="I31" s="374" t="str">
        <f>IF(A31="x",0.85,"")</f>
        <v/>
      </c>
      <c r="J31" s="352"/>
      <c r="K31" s="352"/>
      <c r="L31" s="352"/>
      <c r="M31" s="352"/>
      <c r="N31" s="352"/>
      <c r="O31" s="352"/>
      <c r="P31" s="812"/>
      <c r="Q31" s="52"/>
      <c r="R31" s="52"/>
      <c r="S31" s="53"/>
      <c r="T31" s="389" t="s">
        <v>76</v>
      </c>
      <c r="U31" s="389"/>
      <c r="V31" s="389"/>
      <c r="W31" s="389"/>
      <c r="X31" s="389"/>
      <c r="Y31" s="389"/>
      <c r="Z31" s="389"/>
      <c r="AA31" s="389"/>
      <c r="AB31" s="389"/>
      <c r="AC31" s="389"/>
      <c r="AD31" s="389"/>
      <c r="AE31" s="389"/>
      <c r="AF31" s="389"/>
      <c r="AG31" s="389"/>
      <c r="AH31" s="389"/>
      <c r="AI31" s="389"/>
      <c r="AJ31" s="389"/>
      <c r="AK31" s="389"/>
      <c r="AL31" s="389"/>
      <c r="AM31" s="389"/>
      <c r="AN31" s="389"/>
      <c r="AO31" s="389"/>
      <c r="AP31" s="389"/>
      <c r="AQ31" s="389"/>
      <c r="AR31" s="389"/>
      <c r="AS31" s="389"/>
      <c r="AT31" s="389"/>
      <c r="AU31" s="389"/>
      <c r="AV31" s="389"/>
      <c r="AW31" s="389"/>
      <c r="AX31" s="389"/>
      <c r="AY31" s="389"/>
      <c r="AZ31" s="389"/>
      <c r="BA31" s="389"/>
      <c r="BB31" s="390"/>
      <c r="BC31" s="816" t="str">
        <f>IF(S31="x",0.85,"")</f>
        <v/>
      </c>
      <c r="BD31" s="357"/>
      <c r="BE31" s="357"/>
      <c r="BF31" s="817"/>
      <c r="BG31" s="35"/>
      <c r="BH31" s="39" t="str">
        <f>IF(BG31="x",0.85,"")</f>
        <v/>
      </c>
    </row>
    <row r="32" spans="1:63" ht="43.5" customHeight="1" thickBot="1" x14ac:dyDescent="0.25">
      <c r="A32" s="54"/>
      <c r="B32" s="882"/>
      <c r="C32" s="882"/>
      <c r="D32" s="882"/>
      <c r="E32" s="882"/>
      <c r="F32" s="882"/>
      <c r="G32" s="882"/>
      <c r="H32" s="883"/>
      <c r="I32" s="813"/>
      <c r="J32" s="424"/>
      <c r="K32" s="424"/>
      <c r="L32" s="424"/>
      <c r="M32" s="424"/>
      <c r="N32" s="424"/>
      <c r="O32" s="424"/>
      <c r="P32" s="814"/>
      <c r="Q32" s="31"/>
      <c r="R32" s="31"/>
      <c r="S32" s="1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332"/>
      <c r="BC32" s="818"/>
      <c r="BD32" s="819"/>
      <c r="BE32" s="819"/>
      <c r="BF32" s="820"/>
      <c r="BG32" s="823"/>
      <c r="BH32" s="824"/>
    </row>
    <row r="33" spans="1:64" ht="32.1" customHeight="1" thickTop="1" thickBot="1" x14ac:dyDescent="0.25">
      <c r="A33" s="38"/>
      <c r="B33" s="723" t="s">
        <v>178</v>
      </c>
      <c r="C33" s="723"/>
      <c r="D33" s="723"/>
      <c r="E33" s="723"/>
      <c r="F33" s="723"/>
      <c r="G33" s="723"/>
      <c r="H33" s="724"/>
      <c r="I33" s="351" t="str">
        <f>IF(A33="x",1,"")</f>
        <v/>
      </c>
      <c r="J33" s="725"/>
      <c r="K33" s="725"/>
      <c r="L33" s="725"/>
      <c r="M33" s="725"/>
      <c r="N33" s="725"/>
      <c r="O33" s="725"/>
      <c r="P33" s="725"/>
      <c r="Q33" s="725"/>
      <c r="R33" s="725"/>
      <c r="S33" s="335"/>
      <c r="T33" s="336"/>
      <c r="U33" s="337" t="s">
        <v>178</v>
      </c>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8"/>
      <c r="AR33" s="338"/>
      <c r="AS33" s="338"/>
      <c r="AT33" s="338"/>
      <c r="AU33" s="338"/>
      <c r="AV33" s="338"/>
      <c r="AW33" s="338"/>
      <c r="AX33" s="338"/>
      <c r="AY33" s="338"/>
      <c r="AZ33" s="338"/>
      <c r="BA33" s="338"/>
      <c r="BB33" s="339"/>
      <c r="BC33" s="357" t="str">
        <f>IF(S33="x",1,"")</f>
        <v/>
      </c>
      <c r="BD33" s="357"/>
      <c r="BE33" s="357"/>
      <c r="BF33" s="357"/>
      <c r="BG33" s="45"/>
      <c r="BH33" s="39" t="str">
        <f>IF(BG33="x",1,"")</f>
        <v/>
      </c>
    </row>
    <row r="34" spans="1:64" ht="32.25" customHeight="1" thickBot="1" x14ac:dyDescent="0.25">
      <c r="A34" s="108"/>
      <c r="B34" s="349"/>
      <c r="C34" s="349"/>
      <c r="D34" s="349"/>
      <c r="E34" s="349"/>
      <c r="F34" s="349"/>
      <c r="G34" s="349"/>
      <c r="H34" s="350"/>
      <c r="I34" s="354"/>
      <c r="J34" s="355"/>
      <c r="K34" s="355"/>
      <c r="L34" s="355"/>
      <c r="M34" s="355"/>
      <c r="N34" s="355"/>
      <c r="O34" s="355"/>
      <c r="P34" s="355"/>
      <c r="Q34" s="355"/>
      <c r="R34" s="726"/>
      <c r="S34" s="109"/>
      <c r="T34" s="110"/>
      <c r="U34" s="340"/>
      <c r="V34" s="340"/>
      <c r="W34" s="340"/>
      <c r="X34" s="340"/>
      <c r="Y34" s="340"/>
      <c r="Z34" s="340"/>
      <c r="AA34" s="340"/>
      <c r="AB34" s="340"/>
      <c r="AC34" s="340"/>
      <c r="AD34" s="340"/>
      <c r="AE34" s="340"/>
      <c r="AF34" s="340"/>
      <c r="AG34" s="340"/>
      <c r="AH34" s="340"/>
      <c r="AI34" s="340"/>
      <c r="AJ34" s="340"/>
      <c r="AK34" s="340"/>
      <c r="AL34" s="340"/>
      <c r="AM34" s="340"/>
      <c r="AN34" s="340"/>
      <c r="AO34" s="340"/>
      <c r="AP34" s="340"/>
      <c r="AQ34" s="340"/>
      <c r="AR34" s="340"/>
      <c r="AS34" s="340"/>
      <c r="AT34" s="340"/>
      <c r="AU34" s="340"/>
      <c r="AV34" s="340"/>
      <c r="AW34" s="340"/>
      <c r="AX34" s="340"/>
      <c r="AY34" s="340"/>
      <c r="AZ34" s="340"/>
      <c r="BA34" s="340"/>
      <c r="BB34" s="341"/>
      <c r="BC34" s="359"/>
      <c r="BD34" s="359"/>
      <c r="BE34" s="359"/>
      <c r="BF34" s="833"/>
      <c r="BG34" s="342"/>
      <c r="BH34" s="343"/>
    </row>
    <row r="35" spans="1:64" ht="7.5" customHeight="1" thickTop="1" x14ac:dyDescent="0.2">
      <c r="A35" s="821"/>
      <c r="B35" s="821"/>
      <c r="C35" s="821"/>
      <c r="D35" s="821"/>
      <c r="E35" s="821"/>
      <c r="F35" s="821"/>
      <c r="G35" s="821"/>
      <c r="H35" s="821"/>
      <c r="I35" s="821"/>
      <c r="J35" s="821"/>
      <c r="K35" s="821"/>
      <c r="L35" s="821"/>
      <c r="M35" s="821"/>
      <c r="N35" s="821"/>
      <c r="O35" s="821"/>
      <c r="P35" s="821"/>
      <c r="Q35" s="821"/>
      <c r="R35" s="821"/>
      <c r="S35" s="821"/>
      <c r="T35" s="821"/>
      <c r="U35" s="821"/>
      <c r="V35" s="821"/>
      <c r="W35" s="821"/>
      <c r="X35" s="821"/>
      <c r="Y35" s="821"/>
      <c r="Z35" s="821"/>
      <c r="AA35" s="821"/>
      <c r="AB35" s="821"/>
      <c r="AC35" s="821"/>
      <c r="AD35" s="821"/>
      <c r="AE35" s="821"/>
      <c r="AF35" s="821"/>
      <c r="AG35" s="821"/>
      <c r="AH35" s="821"/>
      <c r="AI35" s="821"/>
      <c r="AJ35" s="821"/>
      <c r="AK35" s="821"/>
      <c r="AL35" s="821"/>
      <c r="AM35" s="821"/>
      <c r="AN35" s="821"/>
      <c r="AO35" s="821"/>
      <c r="AP35" s="821"/>
      <c r="AQ35" s="821"/>
      <c r="AR35" s="821"/>
      <c r="AS35" s="821"/>
      <c r="AT35" s="821"/>
      <c r="AU35" s="821"/>
      <c r="AV35" s="821"/>
      <c r="AW35" s="821"/>
      <c r="AX35" s="821"/>
      <c r="AY35" s="821"/>
      <c r="AZ35" s="821"/>
      <c r="BA35" s="821"/>
      <c r="BB35" s="821"/>
      <c r="BC35" s="821"/>
      <c r="BD35" s="821"/>
      <c r="BE35" s="821"/>
      <c r="BF35" s="821"/>
      <c r="BG35" s="821"/>
      <c r="BH35" s="821"/>
    </row>
    <row r="36" spans="1:64" ht="30.95" customHeight="1" x14ac:dyDescent="0.2">
      <c r="A36" s="280" t="s">
        <v>73</v>
      </c>
      <c r="B36" s="281"/>
      <c r="C36" s="281"/>
      <c r="D36" s="281"/>
      <c r="E36" s="281"/>
      <c r="F36" s="282"/>
      <c r="G36" s="273" t="s">
        <v>65</v>
      </c>
      <c r="H36" s="274"/>
      <c r="I36" s="274"/>
      <c r="J36" s="274"/>
      <c r="K36" s="274"/>
      <c r="L36" s="274"/>
      <c r="M36" s="274"/>
      <c r="N36" s="274"/>
      <c r="O36" s="274"/>
      <c r="P36" s="274"/>
      <c r="Q36" s="274"/>
      <c r="R36" s="274"/>
      <c r="S36" s="822" t="s">
        <v>72</v>
      </c>
      <c r="T36" s="636"/>
      <c r="U36" s="636"/>
      <c r="V36" s="636"/>
      <c r="W36" s="636"/>
      <c r="X36" s="636"/>
      <c r="Y36" s="636"/>
      <c r="Z36" s="636"/>
      <c r="AA36" s="636"/>
      <c r="AB36" s="636"/>
      <c r="AC36" s="636"/>
      <c r="AD36" s="276" t="s">
        <v>66</v>
      </c>
      <c r="AE36" s="274"/>
      <c r="AF36" s="274"/>
      <c r="AG36" s="274"/>
      <c r="AH36" s="274"/>
      <c r="AI36" s="274"/>
      <c r="AJ36" s="274"/>
      <c r="AK36" s="277"/>
      <c r="AL36" s="636" t="s">
        <v>10</v>
      </c>
      <c r="AM36" s="636"/>
      <c r="AN36" s="636"/>
      <c r="AO36" s="636"/>
      <c r="AP36" s="636"/>
      <c r="AQ36" s="636"/>
      <c r="AR36" s="636"/>
      <c r="AS36" s="276" t="s">
        <v>67</v>
      </c>
      <c r="AT36" s="274"/>
      <c r="AU36" s="274"/>
      <c r="AV36" s="274"/>
      <c r="AW36" s="274"/>
      <c r="AX36" s="274"/>
      <c r="AY36" s="277"/>
      <c r="AZ36" s="636" t="s">
        <v>10</v>
      </c>
      <c r="BA36" s="636"/>
      <c r="BB36" s="636"/>
      <c r="BC36" s="636"/>
      <c r="BD36" s="636"/>
      <c r="BE36" s="636"/>
      <c r="BF36" s="636"/>
      <c r="BG36" s="304" t="s">
        <v>159</v>
      </c>
      <c r="BH36" s="305"/>
    </row>
    <row r="37" spans="1:64" ht="17.100000000000001" customHeight="1" x14ac:dyDescent="0.2">
      <c r="A37" s="283"/>
      <c r="B37" s="284"/>
      <c r="C37" s="284"/>
      <c r="D37" s="284"/>
      <c r="E37" s="284"/>
      <c r="F37" s="285"/>
      <c r="G37" s="275"/>
      <c r="H37" s="275"/>
      <c r="I37" s="275"/>
      <c r="J37" s="275"/>
      <c r="K37" s="275"/>
      <c r="L37" s="275"/>
      <c r="M37" s="275"/>
      <c r="N37" s="275"/>
      <c r="O37" s="275"/>
      <c r="P37" s="275"/>
      <c r="Q37" s="275"/>
      <c r="R37" s="275"/>
      <c r="S37" s="297"/>
      <c r="T37" s="298"/>
      <c r="U37" s="298"/>
      <c r="V37" s="298"/>
      <c r="W37" s="298"/>
      <c r="X37" s="298"/>
      <c r="Y37" s="298"/>
      <c r="Z37" s="298"/>
      <c r="AA37" s="298"/>
      <c r="AB37" s="298"/>
      <c r="AC37" s="298"/>
      <c r="AD37" s="278"/>
      <c r="AE37" s="275"/>
      <c r="AF37" s="275"/>
      <c r="AG37" s="275"/>
      <c r="AH37" s="275"/>
      <c r="AI37" s="275"/>
      <c r="AJ37" s="275"/>
      <c r="AK37" s="279"/>
      <c r="AL37" s="298"/>
      <c r="AM37" s="298"/>
      <c r="AN37" s="298"/>
      <c r="AO37" s="298"/>
      <c r="AP37" s="298"/>
      <c r="AQ37" s="298"/>
      <c r="AR37" s="298"/>
      <c r="AS37" s="278"/>
      <c r="AT37" s="275"/>
      <c r="AU37" s="275"/>
      <c r="AV37" s="275"/>
      <c r="AW37" s="275"/>
      <c r="AX37" s="275"/>
      <c r="AY37" s="279"/>
      <c r="AZ37" s="298"/>
      <c r="BA37" s="298"/>
      <c r="BB37" s="298"/>
      <c r="BC37" s="298"/>
      <c r="BD37" s="298"/>
      <c r="BE37" s="298"/>
      <c r="BF37" s="298"/>
      <c r="BG37" s="832" t="e">
        <f>AVERAGE(S37,AL37,AZ37)*100</f>
        <v>#DIV/0!</v>
      </c>
      <c r="BH37" s="832"/>
    </row>
    <row r="38" spans="1:64" ht="35.25" customHeight="1" thickBot="1" x14ac:dyDescent="0.25">
      <c r="A38" s="299" t="s">
        <v>160</v>
      </c>
      <c r="B38" s="300"/>
      <c r="C38" s="300"/>
      <c r="D38" s="300"/>
      <c r="E38" s="300"/>
      <c r="F38" s="301"/>
      <c r="G38" s="286" t="s">
        <v>8</v>
      </c>
      <c r="H38" s="287"/>
      <c r="I38" s="287"/>
      <c r="J38" s="287"/>
      <c r="K38" s="287"/>
      <c r="L38" s="287"/>
      <c r="M38" s="287"/>
      <c r="N38" s="287"/>
      <c r="O38" s="287"/>
      <c r="P38" s="287"/>
      <c r="Q38" s="287"/>
      <c r="R38" s="288"/>
      <c r="S38" s="289" t="s">
        <v>123</v>
      </c>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1"/>
      <c r="BB38" s="292" t="s">
        <v>124</v>
      </c>
      <c r="BC38" s="293"/>
      <c r="BD38" s="293"/>
      <c r="BE38" s="293"/>
      <c r="BF38" s="294"/>
      <c r="BG38" s="295" t="s">
        <v>39</v>
      </c>
      <c r="BH38" s="296"/>
    </row>
    <row r="39" spans="1:64" ht="32.1" customHeight="1" thickTop="1" thickBot="1" x14ac:dyDescent="0.25">
      <c r="A39" s="65"/>
      <c r="B39" s="431" t="s">
        <v>27</v>
      </c>
      <c r="C39" s="432"/>
      <c r="D39" s="432"/>
      <c r="E39" s="432"/>
      <c r="F39" s="432"/>
      <c r="G39" s="434" t="str">
        <f>IF(A39="x",0.1,"")</f>
        <v/>
      </c>
      <c r="H39" s="424"/>
      <c r="I39" s="424"/>
      <c r="J39" s="424"/>
      <c r="K39" s="424"/>
      <c r="L39" s="424"/>
      <c r="M39" s="424"/>
      <c r="N39" s="424"/>
      <c r="O39" s="424"/>
      <c r="P39" s="424"/>
      <c r="Q39" s="424"/>
      <c r="R39" s="424"/>
      <c r="S39" s="93"/>
      <c r="T39" s="66"/>
      <c r="U39" s="437" t="s">
        <v>181</v>
      </c>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324" t="str">
        <f>IF(AND(S39="x", AND(S25="", S29="")), 1, IF(AND(S39="x", OR(S25="x", S29="x")), 0.8,""))</f>
        <v/>
      </c>
      <c r="BC39" s="438"/>
      <c r="BD39" s="438"/>
      <c r="BE39" s="438"/>
      <c r="BF39" s="438"/>
      <c r="BG39" s="46"/>
      <c r="BH39" s="57" t="str">
        <f>IF(BG39="x",0.1,"")</f>
        <v/>
      </c>
    </row>
    <row r="40" spans="1:64" ht="10.5" customHeight="1" thickBot="1" x14ac:dyDescent="0.25">
      <c r="A40" s="62"/>
      <c r="B40" s="433"/>
      <c r="C40" s="433"/>
      <c r="D40" s="433"/>
      <c r="E40" s="433"/>
      <c r="F40" s="433"/>
      <c r="G40" s="435"/>
      <c r="H40" s="436"/>
      <c r="I40" s="436"/>
      <c r="J40" s="436"/>
      <c r="K40" s="436"/>
      <c r="L40" s="436"/>
      <c r="M40" s="436"/>
      <c r="N40" s="436"/>
      <c r="O40" s="436"/>
      <c r="P40" s="436"/>
      <c r="Q40" s="436"/>
      <c r="R40" s="436"/>
      <c r="S40" s="302"/>
      <c r="T40" s="303"/>
      <c r="U40" s="405"/>
      <c r="V40" s="405"/>
      <c r="W40" s="405"/>
      <c r="X40" s="405"/>
      <c r="Y40" s="405"/>
      <c r="Z40" s="405"/>
      <c r="AA40" s="405"/>
      <c r="AB40" s="40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39"/>
      <c r="BC40" s="438"/>
      <c r="BD40" s="438"/>
      <c r="BE40" s="438"/>
      <c r="BF40" s="440"/>
      <c r="BG40" s="10"/>
      <c r="BH40" s="63"/>
      <c r="BI40" s="32">
        <f>SUM(G39:G49)</f>
        <v>0</v>
      </c>
      <c r="BJ40" s="32">
        <f>SUM(BB39:BB48)</f>
        <v>0</v>
      </c>
      <c r="BK40" s="32">
        <f>SUM(BH39:BH49)</f>
        <v>0</v>
      </c>
    </row>
    <row r="41" spans="1:64" ht="32.1" customHeight="1" thickBot="1" x14ac:dyDescent="0.25">
      <c r="A41" s="56"/>
      <c r="B41" s="444" t="s">
        <v>70</v>
      </c>
      <c r="C41" s="444"/>
      <c r="D41" s="444"/>
      <c r="E41" s="444"/>
      <c r="F41" s="445"/>
      <c r="G41" s="628" t="str">
        <f>IF(A41="x",0.15,"")</f>
        <v/>
      </c>
      <c r="H41" s="825"/>
      <c r="I41" s="825"/>
      <c r="J41" s="825"/>
      <c r="K41" s="825"/>
      <c r="L41" s="825"/>
      <c r="M41" s="825"/>
      <c r="N41" s="825"/>
      <c r="O41" s="825"/>
      <c r="P41" s="825"/>
      <c r="Q41" s="825"/>
      <c r="R41" s="825"/>
      <c r="S41" s="111"/>
      <c r="T41" s="112"/>
      <c r="U41" s="405"/>
      <c r="V41" s="405"/>
      <c r="W41" s="405"/>
      <c r="X41" s="405"/>
      <c r="Y41" s="405"/>
      <c r="Z41" s="405"/>
      <c r="AA41" s="405"/>
      <c r="AB41" s="405"/>
      <c r="AC41" s="405"/>
      <c r="AD41" s="405"/>
      <c r="AE41" s="405"/>
      <c r="AF41" s="405"/>
      <c r="AG41" s="405"/>
      <c r="AH41" s="405"/>
      <c r="AI41" s="405"/>
      <c r="AJ41" s="405"/>
      <c r="AK41" s="405"/>
      <c r="AL41" s="405"/>
      <c r="AM41" s="405"/>
      <c r="AN41" s="405"/>
      <c r="AO41" s="405"/>
      <c r="AP41" s="405"/>
      <c r="AQ41" s="405"/>
      <c r="AR41" s="405"/>
      <c r="AS41" s="405"/>
      <c r="AT41" s="405"/>
      <c r="AU41" s="405"/>
      <c r="AV41" s="405"/>
      <c r="AW41" s="405"/>
      <c r="AX41" s="405"/>
      <c r="AY41" s="405"/>
      <c r="AZ41" s="405"/>
      <c r="BA41" s="405"/>
      <c r="BB41" s="439"/>
      <c r="BC41" s="438"/>
      <c r="BD41" s="438"/>
      <c r="BE41" s="438"/>
      <c r="BF41" s="438"/>
      <c r="BG41" s="6"/>
      <c r="BH41" s="57" t="str">
        <f>IF(BG41="x",0.15,"")</f>
        <v/>
      </c>
      <c r="BI41" s="32"/>
      <c r="BJ41" s="32"/>
    </row>
    <row r="42" spans="1:64" ht="16.5" customHeight="1" thickBot="1" x14ac:dyDescent="0.25">
      <c r="A42" s="42"/>
      <c r="B42" s="446"/>
      <c r="C42" s="446"/>
      <c r="D42" s="446"/>
      <c r="E42" s="446"/>
      <c r="F42" s="447"/>
      <c r="G42" s="354"/>
      <c r="H42" s="355"/>
      <c r="I42" s="355"/>
      <c r="J42" s="355"/>
      <c r="K42" s="355"/>
      <c r="L42" s="355"/>
      <c r="M42" s="355"/>
      <c r="N42" s="355"/>
      <c r="O42" s="355"/>
      <c r="P42" s="355"/>
      <c r="Q42" s="355"/>
      <c r="R42" s="355"/>
      <c r="S42" s="826"/>
      <c r="T42" s="827"/>
      <c r="U42" s="406"/>
      <c r="V42" s="406"/>
      <c r="W42" s="406"/>
      <c r="X42" s="406"/>
      <c r="Y42" s="406"/>
      <c r="Z42" s="406"/>
      <c r="AA42" s="406"/>
      <c r="AB42" s="406"/>
      <c r="AC42" s="406"/>
      <c r="AD42" s="406"/>
      <c r="AE42" s="406"/>
      <c r="AF42" s="406"/>
      <c r="AG42" s="406"/>
      <c r="AH42" s="406"/>
      <c r="AI42" s="406"/>
      <c r="AJ42" s="406"/>
      <c r="AK42" s="406"/>
      <c r="AL42" s="406"/>
      <c r="AM42" s="406"/>
      <c r="AN42" s="406"/>
      <c r="AO42" s="406"/>
      <c r="AP42" s="406"/>
      <c r="AQ42" s="406"/>
      <c r="AR42" s="406"/>
      <c r="AS42" s="406"/>
      <c r="AT42" s="406"/>
      <c r="AU42" s="406"/>
      <c r="AV42" s="406"/>
      <c r="AW42" s="406"/>
      <c r="AX42" s="406"/>
      <c r="AY42" s="406"/>
      <c r="AZ42" s="406"/>
      <c r="BA42" s="406"/>
      <c r="BB42" s="441"/>
      <c r="BC42" s="442"/>
      <c r="BD42" s="442"/>
      <c r="BE42" s="442"/>
      <c r="BF42" s="443"/>
      <c r="BG42" s="55"/>
      <c r="BH42" s="64"/>
    </row>
    <row r="43" spans="1:64" ht="32.1" customHeight="1" thickTop="1" thickBot="1" x14ac:dyDescent="0.25">
      <c r="A43" s="47"/>
      <c r="B43" s="739" t="s">
        <v>161</v>
      </c>
      <c r="C43" s="739"/>
      <c r="D43" s="739"/>
      <c r="E43" s="739"/>
      <c r="F43" s="740"/>
      <c r="G43" s="603" t="str">
        <f>IF(A43="x",0.3,"")</f>
        <v/>
      </c>
      <c r="H43" s="604"/>
      <c r="I43" s="604"/>
      <c r="J43" s="604"/>
      <c r="K43" s="604"/>
      <c r="L43" s="604"/>
      <c r="M43" s="604"/>
      <c r="N43" s="604"/>
      <c r="O43" s="604"/>
      <c r="P43" s="604"/>
      <c r="Q43" s="604"/>
      <c r="R43" s="604"/>
      <c r="S43" s="716" t="s">
        <v>182</v>
      </c>
      <c r="T43" s="744"/>
      <c r="U43" s="744"/>
      <c r="V43" s="744"/>
      <c r="W43" s="744"/>
      <c r="X43" s="744"/>
      <c r="Y43" s="744"/>
      <c r="Z43" s="744"/>
      <c r="AA43" s="744"/>
      <c r="AB43" s="744"/>
      <c r="AC43" s="744"/>
      <c r="AD43" s="744"/>
      <c r="AE43" s="744"/>
      <c r="AF43" s="744"/>
      <c r="AG43" s="744"/>
      <c r="AH43" s="744"/>
      <c r="AI43" s="744"/>
      <c r="AJ43" s="744"/>
      <c r="AK43" s="744"/>
      <c r="AL43" s="744"/>
      <c r="AM43" s="744"/>
      <c r="AN43" s="744"/>
      <c r="AO43" s="744"/>
      <c r="AP43" s="744"/>
      <c r="AQ43" s="744"/>
      <c r="AR43" s="744"/>
      <c r="AS43" s="744"/>
      <c r="AT43" s="744"/>
      <c r="AU43" s="744"/>
      <c r="AV43" s="744"/>
      <c r="AW43" s="744"/>
      <c r="AX43" s="744"/>
      <c r="AY43" s="744"/>
      <c r="AZ43" s="744"/>
      <c r="BA43" s="745"/>
      <c r="BB43" s="553" t="str">
        <f>IF(AND(S46="x", AND(S25="", S29="")), 1, IF(AND(S46="x", OR(S25="x", S29="x")), 0.8,""))</f>
        <v/>
      </c>
      <c r="BC43" s="554"/>
      <c r="BD43" s="554"/>
      <c r="BE43" s="554"/>
      <c r="BF43" s="554"/>
      <c r="BG43" s="45"/>
      <c r="BH43" s="39" t="str">
        <f>IF(BG43="x",0.3,"")</f>
        <v/>
      </c>
      <c r="BL43" s="7"/>
    </row>
    <row r="44" spans="1:64" ht="32.1" customHeight="1" thickBot="1" x14ac:dyDescent="0.25">
      <c r="A44" s="56"/>
      <c r="B44" s="828" t="s">
        <v>162</v>
      </c>
      <c r="C44" s="444"/>
      <c r="D44" s="444"/>
      <c r="E44" s="444"/>
      <c r="F44" s="829"/>
      <c r="G44" s="421" t="str">
        <f>IF(A44="x",0.5,"")</f>
        <v/>
      </c>
      <c r="H44" s="422"/>
      <c r="I44" s="422"/>
      <c r="J44" s="422"/>
      <c r="K44" s="422"/>
      <c r="L44" s="422"/>
      <c r="M44" s="422"/>
      <c r="N44" s="422"/>
      <c r="O44" s="422"/>
      <c r="P44" s="422"/>
      <c r="Q44" s="422"/>
      <c r="R44" s="422"/>
      <c r="S44" s="717"/>
      <c r="T44" s="746"/>
      <c r="U44" s="746"/>
      <c r="V44" s="746"/>
      <c r="W44" s="746"/>
      <c r="X44" s="746"/>
      <c r="Y44" s="746"/>
      <c r="Z44" s="746"/>
      <c r="AA44" s="746"/>
      <c r="AB44" s="746"/>
      <c r="AC44" s="746"/>
      <c r="AD44" s="746"/>
      <c r="AE44" s="746"/>
      <c r="AF44" s="746"/>
      <c r="AG44" s="746"/>
      <c r="AH44" s="746"/>
      <c r="AI44" s="746"/>
      <c r="AJ44" s="746"/>
      <c r="AK44" s="746"/>
      <c r="AL44" s="746"/>
      <c r="AM44" s="746"/>
      <c r="AN44" s="746"/>
      <c r="AO44" s="746"/>
      <c r="AP44" s="746"/>
      <c r="AQ44" s="746"/>
      <c r="AR44" s="746"/>
      <c r="AS44" s="746"/>
      <c r="AT44" s="746"/>
      <c r="AU44" s="746"/>
      <c r="AV44" s="746"/>
      <c r="AW44" s="746"/>
      <c r="AX44" s="746"/>
      <c r="AY44" s="746"/>
      <c r="AZ44" s="746"/>
      <c r="BA44" s="747"/>
      <c r="BB44" s="751"/>
      <c r="BC44" s="555"/>
      <c r="BD44" s="555"/>
      <c r="BE44" s="555"/>
      <c r="BF44" s="555"/>
      <c r="BG44" s="9"/>
      <c r="BH44" s="57" t="str">
        <f>IF(BG44="x",0.5,"")</f>
        <v/>
      </c>
    </row>
    <row r="45" spans="1:64" ht="48" customHeight="1" thickBot="1" x14ac:dyDescent="0.25">
      <c r="A45" s="54"/>
      <c r="B45" s="113"/>
      <c r="C45" s="113"/>
      <c r="D45" s="113"/>
      <c r="E45" s="113"/>
      <c r="F45" s="114"/>
      <c r="G45" s="423"/>
      <c r="H45" s="424"/>
      <c r="I45" s="424"/>
      <c r="J45" s="424"/>
      <c r="K45" s="424"/>
      <c r="L45" s="424"/>
      <c r="M45" s="424"/>
      <c r="N45" s="424"/>
      <c r="O45" s="424"/>
      <c r="P45" s="424"/>
      <c r="Q45" s="424"/>
      <c r="R45" s="424"/>
      <c r="S45" s="748"/>
      <c r="T45" s="746"/>
      <c r="U45" s="746"/>
      <c r="V45" s="746"/>
      <c r="W45" s="746"/>
      <c r="X45" s="746"/>
      <c r="Y45" s="746"/>
      <c r="Z45" s="746"/>
      <c r="AA45" s="746"/>
      <c r="AB45" s="746"/>
      <c r="AC45" s="746"/>
      <c r="AD45" s="746"/>
      <c r="AE45" s="746"/>
      <c r="AF45" s="746"/>
      <c r="AG45" s="746"/>
      <c r="AH45" s="746"/>
      <c r="AI45" s="746"/>
      <c r="AJ45" s="746"/>
      <c r="AK45" s="746"/>
      <c r="AL45" s="746"/>
      <c r="AM45" s="746"/>
      <c r="AN45" s="746"/>
      <c r="AO45" s="746"/>
      <c r="AP45" s="746"/>
      <c r="AQ45" s="746"/>
      <c r="AR45" s="746"/>
      <c r="AS45" s="746"/>
      <c r="AT45" s="746"/>
      <c r="AU45" s="746"/>
      <c r="AV45" s="746"/>
      <c r="AW45" s="746"/>
      <c r="AX45" s="746"/>
      <c r="AY45" s="746"/>
      <c r="AZ45" s="746"/>
      <c r="BA45" s="747"/>
      <c r="BB45" s="751"/>
      <c r="BC45" s="555"/>
      <c r="BD45" s="555"/>
      <c r="BE45" s="555"/>
      <c r="BF45" s="752"/>
      <c r="BG45" s="33"/>
      <c r="BH45" s="58"/>
    </row>
    <row r="46" spans="1:64" ht="32.1" customHeight="1" thickBot="1" x14ac:dyDescent="0.25">
      <c r="A46" s="54"/>
      <c r="B46" s="113"/>
      <c r="C46" s="113"/>
      <c r="D46" s="113"/>
      <c r="E46" s="113"/>
      <c r="F46" s="114"/>
      <c r="G46" s="423"/>
      <c r="H46" s="424"/>
      <c r="I46" s="424"/>
      <c r="J46" s="424"/>
      <c r="K46" s="424"/>
      <c r="L46" s="424"/>
      <c r="M46" s="424"/>
      <c r="N46" s="424"/>
      <c r="O46" s="424"/>
      <c r="P46" s="424"/>
      <c r="Q46" s="424"/>
      <c r="R46" s="425"/>
      <c r="S46" s="309"/>
      <c r="T46" s="310"/>
      <c r="U46" s="647" t="s">
        <v>183</v>
      </c>
      <c r="V46" s="648"/>
      <c r="W46" s="648"/>
      <c r="X46" s="648"/>
      <c r="Y46" s="648"/>
      <c r="Z46" s="648"/>
      <c r="AA46" s="648"/>
      <c r="AB46" s="648"/>
      <c r="AC46" s="648"/>
      <c r="AD46" s="648"/>
      <c r="AE46" s="648"/>
      <c r="AF46" s="648"/>
      <c r="AG46" s="648"/>
      <c r="AH46" s="648"/>
      <c r="AI46" s="648"/>
      <c r="AJ46" s="648"/>
      <c r="AK46" s="648"/>
      <c r="AL46" s="648"/>
      <c r="AM46" s="648"/>
      <c r="AN46" s="648"/>
      <c r="AO46" s="648"/>
      <c r="AP46" s="648"/>
      <c r="AQ46" s="648"/>
      <c r="AR46" s="648"/>
      <c r="AS46" s="648"/>
      <c r="AT46" s="648"/>
      <c r="AU46" s="648"/>
      <c r="AV46" s="648"/>
      <c r="AW46" s="648"/>
      <c r="AX46" s="648"/>
      <c r="AY46" s="648"/>
      <c r="AZ46" s="648"/>
      <c r="BA46" s="648"/>
      <c r="BB46" s="753"/>
      <c r="BC46" s="754"/>
      <c r="BD46" s="754"/>
      <c r="BE46" s="754"/>
      <c r="BF46" s="755"/>
      <c r="BG46" s="11"/>
      <c r="BH46" s="59"/>
    </row>
    <row r="47" spans="1:64" ht="46.5" customHeight="1" thickBot="1" x14ac:dyDescent="0.25">
      <c r="A47" s="40"/>
      <c r="B47" s="115"/>
      <c r="C47" s="115"/>
      <c r="D47" s="115"/>
      <c r="E47" s="115"/>
      <c r="F47" s="116"/>
      <c r="G47" s="426"/>
      <c r="H47" s="355"/>
      <c r="I47" s="355"/>
      <c r="J47" s="355"/>
      <c r="K47" s="355"/>
      <c r="L47" s="355"/>
      <c r="M47" s="355"/>
      <c r="N47" s="355"/>
      <c r="O47" s="355"/>
      <c r="P47" s="355"/>
      <c r="Q47" s="355"/>
      <c r="R47" s="427"/>
      <c r="S47" s="649"/>
      <c r="T47" s="392"/>
      <c r="U47" s="244" t="s">
        <v>184</v>
      </c>
      <c r="V47" s="463"/>
      <c r="W47" s="463"/>
      <c r="X47" s="463"/>
      <c r="Y47" s="463"/>
      <c r="Z47" s="463"/>
      <c r="AA47" s="463"/>
      <c r="AB47" s="463"/>
      <c r="AC47" s="463"/>
      <c r="AD47" s="463"/>
      <c r="AE47" s="463"/>
      <c r="AF47" s="463"/>
      <c r="AG47" s="463"/>
      <c r="AH47" s="463"/>
      <c r="AI47" s="463"/>
      <c r="AJ47" s="463"/>
      <c r="AK47" s="463"/>
      <c r="AL47" s="463"/>
      <c r="AM47" s="463"/>
      <c r="AN47" s="463"/>
      <c r="AO47" s="463"/>
      <c r="AP47" s="463"/>
      <c r="AQ47" s="463"/>
      <c r="AR47" s="463"/>
      <c r="AS47" s="463"/>
      <c r="AT47" s="463"/>
      <c r="AU47" s="463"/>
      <c r="AV47" s="463"/>
      <c r="AW47" s="463"/>
      <c r="AX47" s="463"/>
      <c r="AY47" s="463"/>
      <c r="AZ47" s="463"/>
      <c r="BA47" s="463"/>
      <c r="BB47" s="454" t="str">
        <f>IF(S47="x",0.8,"")</f>
        <v/>
      </c>
      <c r="BC47" s="455"/>
      <c r="BD47" s="455"/>
      <c r="BE47" s="455"/>
      <c r="BF47" s="612"/>
      <c r="BG47" s="60"/>
      <c r="BH47" s="61"/>
      <c r="BL47" s="117"/>
    </row>
    <row r="48" spans="1:64" ht="32.1" customHeight="1" thickTop="1" thickBot="1" x14ac:dyDescent="0.25">
      <c r="A48" s="47"/>
      <c r="B48" s="738" t="s">
        <v>163</v>
      </c>
      <c r="C48" s="739"/>
      <c r="D48" s="739"/>
      <c r="E48" s="739"/>
      <c r="F48" s="740"/>
      <c r="G48" s="603" t="str">
        <f>IF(A48="x",0.8,"")</f>
        <v/>
      </c>
      <c r="H48" s="604"/>
      <c r="I48" s="604"/>
      <c r="J48" s="604"/>
      <c r="K48" s="604"/>
      <c r="L48" s="604"/>
      <c r="M48" s="604"/>
      <c r="N48" s="604"/>
      <c r="O48" s="604"/>
      <c r="P48" s="604"/>
      <c r="Q48" s="604"/>
      <c r="R48" s="604"/>
      <c r="S48" s="623"/>
      <c r="T48" s="624"/>
      <c r="U48" s="389" t="s">
        <v>185</v>
      </c>
      <c r="V48" s="404"/>
      <c r="W48" s="404"/>
      <c r="X48" s="404"/>
      <c r="Y48" s="404"/>
      <c r="Z48" s="404"/>
      <c r="AA48" s="404"/>
      <c r="AB48" s="404"/>
      <c r="AC48" s="404"/>
      <c r="AD48" s="404"/>
      <c r="AE48" s="404"/>
      <c r="AF48" s="404"/>
      <c r="AG48" s="404"/>
      <c r="AH48" s="404"/>
      <c r="AI48" s="404"/>
      <c r="AJ48" s="404"/>
      <c r="AK48" s="404"/>
      <c r="AL48" s="404"/>
      <c r="AM48" s="404"/>
      <c r="AN48" s="404"/>
      <c r="AO48" s="404"/>
      <c r="AP48" s="404"/>
      <c r="AQ48" s="404"/>
      <c r="AR48" s="404"/>
      <c r="AS48" s="404"/>
      <c r="AT48" s="404"/>
      <c r="AU48" s="404"/>
      <c r="AV48" s="404"/>
      <c r="AW48" s="404"/>
      <c r="AX48" s="404"/>
      <c r="AY48" s="404"/>
      <c r="AZ48" s="404"/>
      <c r="BA48" s="630"/>
      <c r="BB48" s="566" t="str">
        <f>IF(AND(S48="x", AND(S25="", S29="")), 1, IF(AND(S48="x", OR(S25="x", S29="x")), 0.8,""))</f>
        <v/>
      </c>
      <c r="BC48" s="566"/>
      <c r="BD48" s="566"/>
      <c r="BE48" s="566"/>
      <c r="BF48" s="650"/>
      <c r="BG48" s="45"/>
      <c r="BH48" s="39" t="str">
        <f>IF(BG48="x",0.8,"")</f>
        <v/>
      </c>
    </row>
    <row r="49" spans="1:63" ht="32.1" customHeight="1" thickBot="1" x14ac:dyDescent="0.25">
      <c r="A49" s="67"/>
      <c r="B49" s="319" t="s">
        <v>164</v>
      </c>
      <c r="C49" s="749"/>
      <c r="D49" s="749"/>
      <c r="E49" s="749"/>
      <c r="F49" s="750"/>
      <c r="G49" s="618" t="str">
        <f>IF(A49="x",1,"")</f>
        <v/>
      </c>
      <c r="H49" s="619"/>
      <c r="I49" s="619"/>
      <c r="J49" s="619"/>
      <c r="K49" s="619"/>
      <c r="L49" s="619"/>
      <c r="M49" s="619"/>
      <c r="N49" s="619"/>
      <c r="O49" s="619"/>
      <c r="P49" s="619"/>
      <c r="Q49" s="619"/>
      <c r="R49" s="619"/>
      <c r="S49" s="677"/>
      <c r="T49" s="678"/>
      <c r="U49" s="406"/>
      <c r="V49" s="406"/>
      <c r="W49" s="406"/>
      <c r="X49" s="406"/>
      <c r="Y49" s="406"/>
      <c r="Z49" s="406"/>
      <c r="AA49" s="406"/>
      <c r="AB49" s="406"/>
      <c r="AC49" s="406"/>
      <c r="AD49" s="406"/>
      <c r="AE49" s="406"/>
      <c r="AF49" s="406"/>
      <c r="AG49" s="406"/>
      <c r="AH49" s="406"/>
      <c r="AI49" s="406"/>
      <c r="AJ49" s="406"/>
      <c r="AK49" s="406"/>
      <c r="AL49" s="406"/>
      <c r="AM49" s="406"/>
      <c r="AN49" s="406"/>
      <c r="AO49" s="406"/>
      <c r="AP49" s="406"/>
      <c r="AQ49" s="406"/>
      <c r="AR49" s="406"/>
      <c r="AS49" s="406"/>
      <c r="AT49" s="406"/>
      <c r="AU49" s="406"/>
      <c r="AV49" s="406"/>
      <c r="AW49" s="406"/>
      <c r="AX49" s="406"/>
      <c r="AY49" s="406"/>
      <c r="AZ49" s="406"/>
      <c r="BA49" s="631"/>
      <c r="BB49" s="651"/>
      <c r="BC49" s="651"/>
      <c r="BD49" s="651"/>
      <c r="BE49" s="651"/>
      <c r="BF49" s="652"/>
      <c r="BG49" s="68"/>
      <c r="BH49" s="69" t="str">
        <f>IF(BG49="x",1,"")</f>
        <v/>
      </c>
    </row>
    <row r="50" spans="1:63" ht="43.5" customHeight="1" thickTop="1" x14ac:dyDescent="0.2">
      <c r="A50" s="586" t="s">
        <v>134</v>
      </c>
      <c r="B50" s="834"/>
      <c r="C50" s="834"/>
      <c r="D50" s="834"/>
      <c r="E50" s="834"/>
      <c r="F50" s="834"/>
      <c r="G50" s="834"/>
      <c r="H50" s="834"/>
      <c r="I50" s="834"/>
      <c r="J50" s="834"/>
      <c r="K50" s="834"/>
      <c r="L50" s="834"/>
      <c r="M50" s="834"/>
      <c r="N50" s="834"/>
      <c r="O50" s="834"/>
      <c r="P50" s="834"/>
      <c r="Q50" s="834"/>
      <c r="R50" s="834"/>
      <c r="S50" s="834"/>
      <c r="T50" s="834"/>
      <c r="U50" s="834"/>
      <c r="V50" s="834"/>
      <c r="W50" s="834"/>
      <c r="X50" s="834"/>
      <c r="Y50" s="834"/>
      <c r="Z50" s="834"/>
      <c r="AA50" s="834"/>
      <c r="AB50" s="834"/>
      <c r="AC50" s="834"/>
      <c r="AD50" s="834"/>
      <c r="AE50" s="834"/>
      <c r="AF50" s="834"/>
      <c r="AG50" s="834"/>
      <c r="AH50" s="834"/>
      <c r="AI50" s="834"/>
      <c r="AJ50" s="834"/>
      <c r="AK50" s="834"/>
      <c r="AL50" s="834"/>
      <c r="AM50" s="834"/>
      <c r="AN50" s="834"/>
      <c r="AO50" s="834"/>
      <c r="AP50" s="834"/>
      <c r="AQ50" s="834"/>
      <c r="AR50" s="834"/>
      <c r="AS50" s="834"/>
      <c r="AT50" s="834"/>
      <c r="AU50" s="834"/>
      <c r="AV50" s="834"/>
      <c r="AW50" s="834"/>
      <c r="AX50" s="834"/>
      <c r="AY50" s="834"/>
      <c r="AZ50" s="834"/>
      <c r="BA50" s="834"/>
      <c r="BB50" s="834"/>
      <c r="BC50" s="834"/>
      <c r="BD50" s="834"/>
      <c r="BE50" s="834"/>
      <c r="BF50" s="834"/>
      <c r="BG50" s="834"/>
      <c r="BH50" s="835"/>
    </row>
    <row r="51" spans="1:63" ht="9.75" customHeight="1" x14ac:dyDescent="0.2">
      <c r="A51" s="178"/>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8"/>
      <c r="BH51" s="178"/>
    </row>
    <row r="52" spans="1:63" ht="17.100000000000001" customHeight="1" x14ac:dyDescent="0.2">
      <c r="A52" s="280" t="s">
        <v>74</v>
      </c>
      <c r="B52" s="281"/>
      <c r="C52" s="281"/>
      <c r="D52" s="281"/>
      <c r="E52" s="281"/>
      <c r="F52" s="281"/>
      <c r="G52" s="281"/>
      <c r="H52" s="282"/>
      <c r="I52" s="815" t="s">
        <v>65</v>
      </c>
      <c r="J52" s="633"/>
      <c r="K52" s="633"/>
      <c r="L52" s="633"/>
      <c r="M52" s="633"/>
      <c r="N52" s="633"/>
      <c r="O52" s="633"/>
      <c r="P52" s="633"/>
      <c r="Q52" s="633"/>
      <c r="R52" s="633"/>
      <c r="S52" s="633"/>
      <c r="T52" s="633"/>
      <c r="U52" s="633"/>
      <c r="V52" s="633"/>
      <c r="W52" s="633"/>
      <c r="X52" s="633"/>
      <c r="Y52" s="633"/>
      <c r="Z52" s="633"/>
      <c r="AA52" s="634"/>
      <c r="AB52" s="632" t="s">
        <v>66</v>
      </c>
      <c r="AC52" s="633"/>
      <c r="AD52" s="633"/>
      <c r="AE52" s="633"/>
      <c r="AF52" s="633"/>
      <c r="AG52" s="633"/>
      <c r="AH52" s="633"/>
      <c r="AI52" s="633"/>
      <c r="AJ52" s="633"/>
      <c r="AK52" s="633"/>
      <c r="AL52" s="633"/>
      <c r="AM52" s="633"/>
      <c r="AN52" s="633"/>
      <c r="AO52" s="633"/>
      <c r="AP52" s="633"/>
      <c r="AQ52" s="633"/>
      <c r="AR52" s="634"/>
      <c r="AS52" s="635" t="s">
        <v>67</v>
      </c>
      <c r="AT52" s="636"/>
      <c r="AU52" s="636"/>
      <c r="AV52" s="636"/>
      <c r="AW52" s="636"/>
      <c r="AX52" s="636"/>
      <c r="AY52" s="636"/>
      <c r="AZ52" s="636"/>
      <c r="BA52" s="636"/>
      <c r="BB52" s="636"/>
      <c r="BC52" s="636"/>
      <c r="BD52" s="636"/>
      <c r="BE52" s="636"/>
      <c r="BF52" s="637"/>
      <c r="BG52" s="398" t="s">
        <v>37</v>
      </c>
      <c r="BH52" s="399"/>
    </row>
    <row r="53" spans="1:63" ht="24.75" customHeight="1" x14ac:dyDescent="0.2">
      <c r="A53" s="283"/>
      <c r="B53" s="284"/>
      <c r="C53" s="284"/>
      <c r="D53" s="284"/>
      <c r="E53" s="284"/>
      <c r="F53" s="284"/>
      <c r="G53" s="284"/>
      <c r="H53" s="285"/>
      <c r="I53" s="665" t="s">
        <v>64</v>
      </c>
      <c r="J53" s="665"/>
      <c r="K53" s="665"/>
      <c r="L53" s="654"/>
      <c r="M53" s="306"/>
      <c r="N53" s="307"/>
      <c r="O53" s="308"/>
      <c r="P53" s="666" t="s">
        <v>63</v>
      </c>
      <c r="Q53" s="667"/>
      <c r="R53" s="668"/>
      <c r="S53" s="669"/>
      <c r="T53" s="669"/>
      <c r="U53" s="670"/>
      <c r="V53" s="655" t="s">
        <v>62</v>
      </c>
      <c r="W53" s="665"/>
      <c r="X53" s="654"/>
      <c r="Y53" s="306"/>
      <c r="Z53" s="307"/>
      <c r="AA53" s="646"/>
      <c r="AB53" s="653" t="s">
        <v>64</v>
      </c>
      <c r="AC53" s="665"/>
      <c r="AD53" s="654"/>
      <c r="AE53" s="306"/>
      <c r="AF53" s="307"/>
      <c r="AG53" s="308"/>
      <c r="AH53" s="655" t="s">
        <v>63</v>
      </c>
      <c r="AI53" s="665"/>
      <c r="AJ53" s="654"/>
      <c r="AK53" s="306"/>
      <c r="AL53" s="307"/>
      <c r="AM53" s="307"/>
      <c r="AN53" s="308"/>
      <c r="AO53" s="655" t="s">
        <v>62</v>
      </c>
      <c r="AP53" s="654"/>
      <c r="AQ53" s="306"/>
      <c r="AR53" s="646"/>
      <c r="AS53" s="653" t="s">
        <v>64</v>
      </c>
      <c r="AT53" s="654"/>
      <c r="AU53" s="306"/>
      <c r="AV53" s="307"/>
      <c r="AW53" s="308"/>
      <c r="AX53" s="655" t="s">
        <v>63</v>
      </c>
      <c r="AY53" s="654"/>
      <c r="AZ53" s="306"/>
      <c r="BA53" s="307"/>
      <c r="BB53" s="307"/>
      <c r="BC53" s="307"/>
      <c r="BD53" s="70" t="s">
        <v>62</v>
      </c>
      <c r="BE53" s="306"/>
      <c r="BF53" s="646"/>
      <c r="BG53" s="830" t="e">
        <f>AVERAGE(M53,R53,Y53,AE53,AK53,AQ53,AU53,AZ53,BE53)</f>
        <v>#DIV/0!</v>
      </c>
      <c r="BH53" s="831"/>
    </row>
    <row r="54" spans="1:63" ht="33.75" customHeight="1" thickBot="1" x14ac:dyDescent="0.25">
      <c r="A54" s="403" t="s">
        <v>32</v>
      </c>
      <c r="B54" s="300"/>
      <c r="C54" s="300"/>
      <c r="D54" s="300"/>
      <c r="E54" s="300"/>
      <c r="F54" s="300"/>
      <c r="G54" s="300"/>
      <c r="H54" s="301"/>
      <c r="I54" s="315" t="s">
        <v>8</v>
      </c>
      <c r="J54" s="316"/>
      <c r="K54" s="316"/>
      <c r="L54" s="316"/>
      <c r="M54" s="316"/>
      <c r="N54" s="316"/>
      <c r="O54" s="316"/>
      <c r="P54" s="316"/>
      <c r="Q54" s="316"/>
      <c r="R54" s="316"/>
      <c r="S54" s="289" t="s">
        <v>125</v>
      </c>
      <c r="T54" s="656"/>
      <c r="U54" s="656"/>
      <c r="V54" s="656"/>
      <c r="W54" s="656"/>
      <c r="X54" s="656"/>
      <c r="Y54" s="656"/>
      <c r="Z54" s="656"/>
      <c r="AA54" s="656"/>
      <c r="AB54" s="656"/>
      <c r="AC54" s="656"/>
      <c r="AD54" s="656"/>
      <c r="AE54" s="656"/>
      <c r="AF54" s="656"/>
      <c r="AG54" s="656"/>
      <c r="AH54" s="656"/>
      <c r="AI54" s="656"/>
      <c r="AJ54" s="656"/>
      <c r="AK54" s="656"/>
      <c r="AL54" s="656"/>
      <c r="AM54" s="656"/>
      <c r="AN54" s="656"/>
      <c r="AO54" s="656"/>
      <c r="AP54" s="656"/>
      <c r="AQ54" s="656"/>
      <c r="AR54" s="656"/>
      <c r="AS54" s="656"/>
      <c r="AT54" s="656"/>
      <c r="AU54" s="656"/>
      <c r="AV54" s="656"/>
      <c r="AW54" s="656"/>
      <c r="AX54" s="656"/>
      <c r="AY54" s="656"/>
      <c r="AZ54" s="657"/>
      <c r="BA54" s="292" t="s">
        <v>119</v>
      </c>
      <c r="BB54" s="293"/>
      <c r="BC54" s="293"/>
      <c r="BD54" s="293"/>
      <c r="BE54" s="314"/>
      <c r="BF54" s="326" t="s">
        <v>68</v>
      </c>
      <c r="BG54" s="327"/>
      <c r="BH54" s="328"/>
    </row>
    <row r="55" spans="1:63" ht="32.1" customHeight="1" thickTop="1" thickBot="1" x14ac:dyDescent="0.25">
      <c r="A55" s="71"/>
      <c r="B55" s="400" t="s">
        <v>153</v>
      </c>
      <c r="C55" s="401"/>
      <c r="D55" s="401"/>
      <c r="E55" s="401"/>
      <c r="F55" s="401"/>
      <c r="G55" s="401"/>
      <c r="H55" s="402"/>
      <c r="I55" s="638" t="str">
        <f>IF(A55="x",0.1,"")</f>
        <v/>
      </c>
      <c r="J55" s="639"/>
      <c r="K55" s="639"/>
      <c r="L55" s="639"/>
      <c r="M55" s="639"/>
      <c r="N55" s="639"/>
      <c r="O55" s="639"/>
      <c r="P55" s="639"/>
      <c r="Q55" s="639"/>
      <c r="R55" s="639"/>
      <c r="S55" s="640"/>
      <c r="T55" s="641"/>
      <c r="U55" s="642" t="s">
        <v>189</v>
      </c>
      <c r="V55" s="643"/>
      <c r="W55" s="643"/>
      <c r="X55" s="643"/>
      <c r="Y55" s="643"/>
      <c r="Z55" s="643"/>
      <c r="AA55" s="643"/>
      <c r="AB55" s="643"/>
      <c r="AC55" s="643"/>
      <c r="AD55" s="643"/>
      <c r="AE55" s="643"/>
      <c r="AF55" s="643"/>
      <c r="AG55" s="643"/>
      <c r="AH55" s="643"/>
      <c r="AI55" s="643"/>
      <c r="AJ55" s="643"/>
      <c r="AK55" s="643"/>
      <c r="AL55" s="643"/>
      <c r="AM55" s="643"/>
      <c r="AN55" s="643"/>
      <c r="AO55" s="643"/>
      <c r="AP55" s="643"/>
      <c r="AQ55" s="643"/>
      <c r="AR55" s="643"/>
      <c r="AS55" s="643"/>
      <c r="AT55" s="643"/>
      <c r="AU55" s="643"/>
      <c r="AV55" s="643"/>
      <c r="AW55" s="643"/>
      <c r="AX55" s="643"/>
      <c r="AY55" s="643"/>
      <c r="AZ55" s="643"/>
      <c r="BA55" s="322" t="str">
        <f>IF(AND(S55="x", AND(S25="", S29="")), 1, IF(AND(S55="x",S25="x"), 0.6, IF(AND(S55="x", S29="x"), 0.8, "")))</f>
        <v/>
      </c>
      <c r="BB55" s="323"/>
      <c r="BC55" s="323"/>
      <c r="BD55" s="323"/>
      <c r="BE55" s="323"/>
      <c r="BF55" s="658"/>
      <c r="BG55" s="659"/>
      <c r="BH55" s="72" t="str">
        <f>IF(BF55="x",0.1,"")</f>
        <v/>
      </c>
      <c r="BI55" s="32">
        <f>SUM(I55:I63)</f>
        <v>0</v>
      </c>
      <c r="BJ55" s="32">
        <f>SUM(BA55:BA63)</f>
        <v>0</v>
      </c>
      <c r="BK55" s="32">
        <f>SUM(BB55:BH63)</f>
        <v>0</v>
      </c>
    </row>
    <row r="56" spans="1:63" ht="32.1" customHeight="1" thickBot="1" x14ac:dyDescent="0.25">
      <c r="A56" s="67"/>
      <c r="B56" s="676" t="s">
        <v>154</v>
      </c>
      <c r="C56" s="320"/>
      <c r="D56" s="320"/>
      <c r="E56" s="320"/>
      <c r="F56" s="320"/>
      <c r="G56" s="320"/>
      <c r="H56" s="321"/>
      <c r="I56" s="618" t="str">
        <f>IF(A56="x",0.2,"")</f>
        <v/>
      </c>
      <c r="J56" s="619"/>
      <c r="K56" s="619"/>
      <c r="L56" s="619"/>
      <c r="M56" s="619"/>
      <c r="N56" s="619"/>
      <c r="O56" s="619"/>
      <c r="P56" s="619"/>
      <c r="Q56" s="619"/>
      <c r="R56" s="619"/>
      <c r="S56" s="677"/>
      <c r="T56" s="678"/>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406"/>
      <c r="BA56" s="454"/>
      <c r="BB56" s="455"/>
      <c r="BC56" s="455"/>
      <c r="BD56" s="455"/>
      <c r="BE56" s="455"/>
      <c r="BF56" s="391"/>
      <c r="BG56" s="392"/>
      <c r="BH56" s="73" t="str">
        <f>IF(BF56="x",0.2,"")</f>
        <v/>
      </c>
    </row>
    <row r="57" spans="1:63" ht="32.1" customHeight="1" thickTop="1" thickBot="1" x14ac:dyDescent="0.25">
      <c r="A57" s="47"/>
      <c r="B57" s="682" t="s">
        <v>155</v>
      </c>
      <c r="C57" s="683"/>
      <c r="D57" s="683"/>
      <c r="E57" s="683"/>
      <c r="F57" s="683"/>
      <c r="G57" s="683"/>
      <c r="H57" s="684"/>
      <c r="I57" s="351" t="str">
        <f>IF(A57="x",0.3,"")</f>
        <v/>
      </c>
      <c r="J57" s="727"/>
      <c r="K57" s="727"/>
      <c r="L57" s="727"/>
      <c r="M57" s="727"/>
      <c r="N57" s="727"/>
      <c r="O57" s="727"/>
      <c r="P57" s="727"/>
      <c r="Q57" s="727"/>
      <c r="R57" s="728"/>
      <c r="S57" s="337" t="s">
        <v>188</v>
      </c>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2"/>
      <c r="AQ57" s="192"/>
      <c r="AR57" s="192"/>
      <c r="AS57" s="192"/>
      <c r="AT57" s="192"/>
      <c r="AU57" s="192"/>
      <c r="AV57" s="192"/>
      <c r="AW57" s="192"/>
      <c r="AX57" s="192"/>
      <c r="AY57" s="192"/>
      <c r="AZ57" s="192"/>
      <c r="BA57" s="553"/>
      <c r="BB57" s="695"/>
      <c r="BC57" s="695"/>
      <c r="BD57" s="695"/>
      <c r="BE57" s="695"/>
      <c r="BF57" s="629"/>
      <c r="BG57" s="624"/>
      <c r="BH57" s="39" t="str">
        <f>IF(BF57="x",0.3,"")</f>
        <v/>
      </c>
    </row>
    <row r="58" spans="1:63" ht="80.25" customHeight="1" thickBot="1" x14ac:dyDescent="0.25">
      <c r="A58" s="685"/>
      <c r="B58" s="686"/>
      <c r="C58" s="686"/>
      <c r="D58" s="686"/>
      <c r="E58" s="686"/>
      <c r="F58" s="686"/>
      <c r="G58" s="686"/>
      <c r="H58" s="687"/>
      <c r="I58" s="729"/>
      <c r="J58" s="730"/>
      <c r="K58" s="730"/>
      <c r="L58" s="730"/>
      <c r="M58" s="730"/>
      <c r="N58" s="730"/>
      <c r="O58" s="730"/>
      <c r="P58" s="730"/>
      <c r="Q58" s="730"/>
      <c r="R58" s="731"/>
      <c r="S58" s="679"/>
      <c r="T58" s="680"/>
      <c r="U58" s="681"/>
      <c r="V58" s="681"/>
      <c r="W58" s="681"/>
      <c r="X58" s="681"/>
      <c r="Y58" s="681"/>
      <c r="Z58" s="681"/>
      <c r="AA58" s="681"/>
      <c r="AB58" s="681"/>
      <c r="AC58" s="681"/>
      <c r="AD58" s="681"/>
      <c r="AE58" s="681"/>
      <c r="AF58" s="681"/>
      <c r="AG58" s="681"/>
      <c r="AH58" s="681"/>
      <c r="AI58" s="681"/>
      <c r="AJ58" s="681"/>
      <c r="AK58" s="681"/>
      <c r="AL58" s="681"/>
      <c r="AM58" s="681"/>
      <c r="AN58" s="681"/>
      <c r="AO58" s="681"/>
      <c r="AP58" s="681"/>
      <c r="AQ58" s="681"/>
      <c r="AR58" s="681"/>
      <c r="AS58" s="681"/>
      <c r="AT58" s="681"/>
      <c r="AU58" s="681"/>
      <c r="AV58" s="681"/>
      <c r="AW58" s="681"/>
      <c r="AX58" s="681"/>
      <c r="AY58" s="681"/>
      <c r="AZ58" s="681"/>
      <c r="BA58" s="696"/>
      <c r="BB58" s="697"/>
      <c r="BC58" s="697"/>
      <c r="BD58" s="697"/>
      <c r="BE58" s="697"/>
      <c r="BF58" s="18"/>
      <c r="BG58" s="34"/>
      <c r="BH58" s="58"/>
    </row>
    <row r="59" spans="1:63" ht="32.1" customHeight="1" thickBot="1" x14ac:dyDescent="0.25">
      <c r="A59" s="685"/>
      <c r="B59" s="686"/>
      <c r="C59" s="686"/>
      <c r="D59" s="686"/>
      <c r="E59" s="686"/>
      <c r="F59" s="686"/>
      <c r="G59" s="686"/>
      <c r="H59" s="687"/>
      <c r="I59" s="732"/>
      <c r="J59" s="733"/>
      <c r="K59" s="733"/>
      <c r="L59" s="733"/>
      <c r="M59" s="733"/>
      <c r="N59" s="733"/>
      <c r="O59" s="733"/>
      <c r="P59" s="733"/>
      <c r="Q59" s="733"/>
      <c r="R59" s="734"/>
      <c r="S59" s="698"/>
      <c r="T59" s="699"/>
      <c r="U59" s="456" t="s">
        <v>183</v>
      </c>
      <c r="V59" s="457"/>
      <c r="W59" s="457"/>
      <c r="X59" s="457"/>
      <c r="Y59" s="457"/>
      <c r="Z59" s="457"/>
      <c r="AA59" s="457"/>
      <c r="AB59" s="457"/>
      <c r="AC59" s="457"/>
      <c r="AD59" s="457"/>
      <c r="AE59" s="457"/>
      <c r="AF59" s="457"/>
      <c r="AG59" s="457"/>
      <c r="AH59" s="457"/>
      <c r="AI59" s="457"/>
      <c r="AJ59" s="457"/>
      <c r="AK59" s="457"/>
      <c r="AL59" s="457"/>
      <c r="AM59" s="457"/>
      <c r="AN59" s="457"/>
      <c r="AO59" s="457"/>
      <c r="AP59" s="457"/>
      <c r="AQ59" s="457"/>
      <c r="AR59" s="457"/>
      <c r="AS59" s="457"/>
      <c r="AT59" s="457"/>
      <c r="AU59" s="457"/>
      <c r="AV59" s="457"/>
      <c r="AW59" s="457"/>
      <c r="AX59" s="457"/>
      <c r="AY59" s="457"/>
      <c r="AZ59" s="458"/>
      <c r="BA59" s="459" t="str">
        <f>IF(AND(S59="x", AND(S25="", S29="")), 1, IF(AND(S59="x",S25="x"), 0.6, IF(AND(S59="x", S29="x"), 0.8, "")))</f>
        <v/>
      </c>
      <c r="BB59" s="460"/>
      <c r="BC59" s="460"/>
      <c r="BD59" s="460"/>
      <c r="BE59" s="460"/>
      <c r="BF59" s="674"/>
      <c r="BG59" s="675"/>
      <c r="BH59" s="58"/>
    </row>
    <row r="60" spans="1:63" ht="45.75" customHeight="1" thickBot="1" x14ac:dyDescent="0.25">
      <c r="A60" s="688"/>
      <c r="B60" s="689"/>
      <c r="C60" s="689"/>
      <c r="D60" s="689"/>
      <c r="E60" s="689"/>
      <c r="F60" s="689"/>
      <c r="G60" s="689"/>
      <c r="H60" s="690"/>
      <c r="I60" s="735"/>
      <c r="J60" s="736"/>
      <c r="K60" s="736"/>
      <c r="L60" s="736"/>
      <c r="M60" s="736"/>
      <c r="N60" s="736"/>
      <c r="O60" s="736"/>
      <c r="P60" s="736"/>
      <c r="Q60" s="736"/>
      <c r="R60" s="737"/>
      <c r="S60" s="461"/>
      <c r="T60" s="462"/>
      <c r="U60" s="244" t="s">
        <v>184</v>
      </c>
      <c r="V60" s="463"/>
      <c r="W60" s="463"/>
      <c r="X60" s="463"/>
      <c r="Y60" s="463"/>
      <c r="Z60" s="463"/>
      <c r="AA60" s="463"/>
      <c r="AB60" s="463"/>
      <c r="AC60" s="463"/>
      <c r="AD60" s="463"/>
      <c r="AE60" s="463"/>
      <c r="AF60" s="463"/>
      <c r="AG60" s="463"/>
      <c r="AH60" s="463"/>
      <c r="AI60" s="463"/>
      <c r="AJ60" s="463"/>
      <c r="AK60" s="463"/>
      <c r="AL60" s="463"/>
      <c r="AM60" s="463"/>
      <c r="AN60" s="463"/>
      <c r="AO60" s="463"/>
      <c r="AP60" s="463"/>
      <c r="AQ60" s="463"/>
      <c r="AR60" s="463"/>
      <c r="AS60" s="463"/>
      <c r="AT60" s="463"/>
      <c r="AU60" s="463"/>
      <c r="AV60" s="463"/>
      <c r="AW60" s="463"/>
      <c r="AX60" s="463"/>
      <c r="AY60" s="463"/>
      <c r="AZ60" s="463"/>
      <c r="BA60" s="454" t="str">
        <f>IF(AND(S60="x", AND(S25="", S29="")), 0.8, IF(AND(S60="x",S25="x"), 0.3, IF(AND(S60="x",S29="x"), 0.6, "")))</f>
        <v/>
      </c>
      <c r="BB60" s="464"/>
      <c r="BC60" s="464"/>
      <c r="BD60" s="464"/>
      <c r="BE60" s="464"/>
      <c r="BF60" s="74"/>
      <c r="BG60" s="75"/>
      <c r="BH60" s="76"/>
    </row>
    <row r="61" spans="1:63" ht="32.1" customHeight="1" thickTop="1" thickBot="1" x14ac:dyDescent="0.25">
      <c r="A61" s="47"/>
      <c r="B61" s="738" t="s">
        <v>156</v>
      </c>
      <c r="C61" s="601"/>
      <c r="D61" s="601"/>
      <c r="E61" s="601"/>
      <c r="F61" s="601"/>
      <c r="G61" s="601"/>
      <c r="H61" s="602"/>
      <c r="I61" s="603" t="str">
        <f>IF(A61="x",0.6,"")</f>
        <v/>
      </c>
      <c r="J61" s="604"/>
      <c r="K61" s="604"/>
      <c r="L61" s="604"/>
      <c r="M61" s="604"/>
      <c r="N61" s="604"/>
      <c r="O61" s="604"/>
      <c r="P61" s="604"/>
      <c r="Q61" s="604"/>
      <c r="R61" s="605"/>
      <c r="S61" s="623"/>
      <c r="T61" s="624"/>
      <c r="U61" s="389" t="s">
        <v>187</v>
      </c>
      <c r="V61" s="404"/>
      <c r="W61" s="404"/>
      <c r="X61" s="404"/>
      <c r="Y61" s="404"/>
      <c r="Z61" s="404"/>
      <c r="AA61" s="404"/>
      <c r="AB61" s="404"/>
      <c r="AC61" s="404"/>
      <c r="AD61" s="404"/>
      <c r="AE61" s="404"/>
      <c r="AF61" s="404"/>
      <c r="AG61" s="404"/>
      <c r="AH61" s="404"/>
      <c r="AI61" s="404"/>
      <c r="AJ61" s="404"/>
      <c r="AK61" s="404"/>
      <c r="AL61" s="404"/>
      <c r="AM61" s="404"/>
      <c r="AN61" s="404"/>
      <c r="AO61" s="404"/>
      <c r="AP61" s="404"/>
      <c r="AQ61" s="404"/>
      <c r="AR61" s="404"/>
      <c r="AS61" s="404"/>
      <c r="AT61" s="404"/>
      <c r="AU61" s="404"/>
      <c r="AV61" s="404"/>
      <c r="AW61" s="404"/>
      <c r="AX61" s="404"/>
      <c r="AY61" s="404"/>
      <c r="AZ61" s="404"/>
      <c r="BA61" s="553" t="str">
        <f>IF(AND(S61="x", AND(S25="", S29="")), 1, IF(AND(S61="x",S25="x"), 0.6, IF(AND(S61="x", S29="x"), 0.8, "")))</f>
        <v/>
      </c>
      <c r="BB61" s="589"/>
      <c r="BC61" s="589"/>
      <c r="BD61" s="589"/>
      <c r="BE61" s="589"/>
      <c r="BF61" s="629"/>
      <c r="BG61" s="624"/>
      <c r="BH61" s="39" t="str">
        <f>IF(BF61="x",0.6,"")</f>
        <v/>
      </c>
    </row>
    <row r="62" spans="1:63" ht="32.1" customHeight="1" thickBot="1" x14ac:dyDescent="0.25">
      <c r="A62" s="56"/>
      <c r="B62" s="395" t="s">
        <v>157</v>
      </c>
      <c r="C62" s="396"/>
      <c r="D62" s="396"/>
      <c r="E62" s="396"/>
      <c r="F62" s="396"/>
      <c r="G62" s="396"/>
      <c r="H62" s="397"/>
      <c r="I62" s="703" t="str">
        <f>IF(A62="x",0.8,"")</f>
        <v/>
      </c>
      <c r="J62" s="704"/>
      <c r="K62" s="704"/>
      <c r="L62" s="704"/>
      <c r="M62" s="704"/>
      <c r="N62" s="704"/>
      <c r="O62" s="704"/>
      <c r="P62" s="704"/>
      <c r="Q62" s="704"/>
      <c r="R62" s="704"/>
      <c r="S62" s="705"/>
      <c r="T62" s="706"/>
      <c r="U62" s="405"/>
      <c r="V62" s="405"/>
      <c r="W62" s="405"/>
      <c r="X62" s="405"/>
      <c r="Y62" s="405"/>
      <c r="Z62" s="405"/>
      <c r="AA62" s="405"/>
      <c r="AB62" s="405"/>
      <c r="AC62" s="405"/>
      <c r="AD62" s="405"/>
      <c r="AE62" s="405"/>
      <c r="AF62" s="405"/>
      <c r="AG62" s="405"/>
      <c r="AH62" s="405"/>
      <c r="AI62" s="405"/>
      <c r="AJ62" s="405"/>
      <c r="AK62" s="405"/>
      <c r="AL62" s="405"/>
      <c r="AM62" s="405"/>
      <c r="AN62" s="405"/>
      <c r="AO62" s="405"/>
      <c r="AP62" s="405"/>
      <c r="AQ62" s="405"/>
      <c r="AR62" s="405"/>
      <c r="AS62" s="405"/>
      <c r="AT62" s="405"/>
      <c r="AU62" s="405"/>
      <c r="AV62" s="405"/>
      <c r="AW62" s="405"/>
      <c r="AX62" s="405"/>
      <c r="AY62" s="405"/>
      <c r="AZ62" s="405"/>
      <c r="BA62" s="324"/>
      <c r="BB62" s="325"/>
      <c r="BC62" s="325"/>
      <c r="BD62" s="325"/>
      <c r="BE62" s="325"/>
      <c r="BF62" s="599"/>
      <c r="BG62" s="310"/>
      <c r="BH62" s="77" t="str">
        <f>IF(BF62="x",0.8,"")</f>
        <v/>
      </c>
    </row>
    <row r="63" spans="1:63" ht="32.1" customHeight="1" thickBot="1" x14ac:dyDescent="0.25">
      <c r="A63" s="67"/>
      <c r="B63" s="319" t="s">
        <v>158</v>
      </c>
      <c r="C63" s="320"/>
      <c r="D63" s="320"/>
      <c r="E63" s="320"/>
      <c r="F63" s="320"/>
      <c r="G63" s="320"/>
      <c r="H63" s="321"/>
      <c r="I63" s="618" t="str">
        <f>IF(A63="x",1,"")</f>
        <v/>
      </c>
      <c r="J63" s="619"/>
      <c r="K63" s="619"/>
      <c r="L63" s="619"/>
      <c r="M63" s="619"/>
      <c r="N63" s="619"/>
      <c r="O63" s="619"/>
      <c r="P63" s="619"/>
      <c r="Q63" s="619"/>
      <c r="R63" s="619"/>
      <c r="S63" s="707"/>
      <c r="T63" s="678"/>
      <c r="U63" s="406"/>
      <c r="V63" s="406"/>
      <c r="W63" s="406"/>
      <c r="X63" s="406"/>
      <c r="Y63" s="406"/>
      <c r="Z63" s="406"/>
      <c r="AA63" s="406"/>
      <c r="AB63" s="406"/>
      <c r="AC63" s="406"/>
      <c r="AD63" s="406"/>
      <c r="AE63" s="406"/>
      <c r="AF63" s="406"/>
      <c r="AG63" s="406"/>
      <c r="AH63" s="406"/>
      <c r="AI63" s="406"/>
      <c r="AJ63" s="406"/>
      <c r="AK63" s="406"/>
      <c r="AL63" s="406"/>
      <c r="AM63" s="406"/>
      <c r="AN63" s="406"/>
      <c r="AO63" s="406"/>
      <c r="AP63" s="406"/>
      <c r="AQ63" s="406"/>
      <c r="AR63" s="406"/>
      <c r="AS63" s="406"/>
      <c r="AT63" s="406"/>
      <c r="AU63" s="406"/>
      <c r="AV63" s="406"/>
      <c r="AW63" s="406"/>
      <c r="AX63" s="406"/>
      <c r="AY63" s="406"/>
      <c r="AZ63" s="406"/>
      <c r="BA63" s="454"/>
      <c r="BB63" s="455"/>
      <c r="BC63" s="455"/>
      <c r="BD63" s="455"/>
      <c r="BE63" s="455"/>
      <c r="BF63" s="391"/>
      <c r="BG63" s="392"/>
      <c r="BH63" s="69" t="str">
        <f>IF(BF63="x",1,"")</f>
        <v/>
      </c>
    </row>
    <row r="64" spans="1:63" ht="32.450000000000003" customHeight="1" thickTop="1" x14ac:dyDescent="0.2">
      <c r="A64" s="708" t="s">
        <v>135</v>
      </c>
      <c r="B64" s="709"/>
      <c r="C64" s="709"/>
      <c r="D64" s="709"/>
      <c r="E64" s="709"/>
      <c r="F64" s="709"/>
      <c r="G64" s="709"/>
      <c r="H64" s="709"/>
      <c r="I64" s="709"/>
      <c r="J64" s="709"/>
      <c r="K64" s="709"/>
      <c r="L64" s="709"/>
      <c r="M64" s="709"/>
      <c r="N64" s="709"/>
      <c r="O64" s="709"/>
      <c r="P64" s="709"/>
      <c r="Q64" s="709"/>
      <c r="R64" s="709"/>
      <c r="S64" s="709"/>
      <c r="T64" s="709"/>
      <c r="U64" s="709"/>
      <c r="V64" s="709"/>
      <c r="W64" s="709"/>
      <c r="X64" s="709"/>
      <c r="Y64" s="709"/>
      <c r="Z64" s="709"/>
      <c r="AA64" s="709"/>
      <c r="AB64" s="709"/>
      <c r="AC64" s="709"/>
      <c r="AD64" s="709"/>
      <c r="AE64" s="709"/>
      <c r="AF64" s="709"/>
      <c r="AG64" s="709"/>
      <c r="AH64" s="709"/>
      <c r="AI64" s="709"/>
      <c r="AJ64" s="709"/>
      <c r="AK64" s="709"/>
      <c r="AL64" s="709"/>
      <c r="AM64" s="709"/>
      <c r="AN64" s="709"/>
      <c r="AO64" s="709"/>
      <c r="AP64" s="709"/>
      <c r="AQ64" s="709"/>
      <c r="AR64" s="709"/>
      <c r="AS64" s="709"/>
      <c r="AT64" s="709"/>
      <c r="AU64" s="709"/>
      <c r="AV64" s="709"/>
      <c r="AW64" s="709"/>
      <c r="AX64" s="709"/>
      <c r="AY64" s="709"/>
      <c r="AZ64" s="709"/>
      <c r="BA64" s="709"/>
      <c r="BB64" s="709"/>
      <c r="BC64" s="709"/>
      <c r="BD64" s="709"/>
      <c r="BE64" s="709"/>
      <c r="BF64" s="709"/>
      <c r="BG64" s="709"/>
      <c r="BH64" s="710"/>
    </row>
    <row r="65" spans="1:64" ht="7.5" customHeight="1" x14ac:dyDescent="0.2">
      <c r="A65" s="693"/>
      <c r="B65" s="693"/>
      <c r="C65" s="693"/>
      <c r="D65" s="693"/>
      <c r="E65" s="693"/>
      <c r="F65" s="693"/>
      <c r="G65" s="693"/>
      <c r="H65" s="693"/>
      <c r="I65" s="693"/>
      <c r="J65" s="693"/>
      <c r="K65" s="693"/>
      <c r="L65" s="693"/>
      <c r="M65" s="693"/>
      <c r="N65" s="693"/>
      <c r="O65" s="693"/>
      <c r="P65" s="693"/>
      <c r="Q65" s="693"/>
      <c r="R65" s="693"/>
      <c r="S65" s="693"/>
      <c r="T65" s="693"/>
      <c r="U65" s="693"/>
      <c r="V65" s="693"/>
      <c r="W65" s="693"/>
      <c r="X65" s="693"/>
      <c r="Y65" s="693"/>
      <c r="Z65" s="693"/>
      <c r="AA65" s="693"/>
      <c r="AB65" s="693"/>
      <c r="AC65" s="693"/>
      <c r="AD65" s="693"/>
      <c r="AE65" s="693"/>
      <c r="AF65" s="693"/>
      <c r="AG65" s="693"/>
      <c r="AH65" s="693"/>
      <c r="AI65" s="693"/>
      <c r="AJ65" s="693"/>
      <c r="AK65" s="693"/>
      <c r="AL65" s="693"/>
      <c r="AM65" s="693"/>
      <c r="AN65" s="693"/>
      <c r="AO65" s="693"/>
      <c r="AP65" s="693"/>
      <c r="AQ65" s="693"/>
      <c r="AR65" s="693"/>
      <c r="AS65" s="693"/>
      <c r="AT65" s="693"/>
      <c r="AU65" s="693"/>
      <c r="AV65" s="693"/>
      <c r="AW65" s="693"/>
      <c r="AX65" s="693"/>
      <c r="AY65" s="693"/>
      <c r="AZ65" s="693"/>
      <c r="BA65" s="693"/>
      <c r="BB65" s="693"/>
      <c r="BC65" s="693"/>
      <c r="BD65" s="693"/>
      <c r="BE65" s="693"/>
      <c r="BF65" s="693"/>
      <c r="BG65" s="693"/>
      <c r="BH65" s="693"/>
    </row>
    <row r="66" spans="1:64" ht="17.100000000000001" customHeight="1" x14ac:dyDescent="0.2">
      <c r="A66" s="280" t="s">
        <v>75</v>
      </c>
      <c r="B66" s="281"/>
      <c r="C66" s="281"/>
      <c r="D66" s="281"/>
      <c r="E66" s="281"/>
      <c r="F66" s="281"/>
      <c r="G66" s="281"/>
      <c r="H66" s="281"/>
      <c r="I66" s="282"/>
      <c r="J66" s="664" t="s">
        <v>65</v>
      </c>
      <c r="K66" s="636"/>
      <c r="L66" s="636"/>
      <c r="M66" s="636"/>
      <c r="N66" s="636"/>
      <c r="O66" s="636"/>
      <c r="P66" s="636"/>
      <c r="Q66" s="636"/>
      <c r="R66" s="636"/>
      <c r="S66" s="636"/>
      <c r="T66" s="636"/>
      <c r="U66" s="636"/>
      <c r="V66" s="636"/>
      <c r="W66" s="636"/>
      <c r="X66" s="636"/>
      <c r="Y66" s="636"/>
      <c r="Z66" s="637"/>
      <c r="AA66" s="635" t="s">
        <v>66</v>
      </c>
      <c r="AB66" s="636"/>
      <c r="AC66" s="636"/>
      <c r="AD66" s="636"/>
      <c r="AE66" s="636"/>
      <c r="AF66" s="636"/>
      <c r="AG66" s="636"/>
      <c r="AH66" s="636"/>
      <c r="AI66" s="636"/>
      <c r="AJ66" s="636"/>
      <c r="AK66" s="636"/>
      <c r="AL66" s="636"/>
      <c r="AM66" s="636"/>
      <c r="AN66" s="636"/>
      <c r="AO66" s="636"/>
      <c r="AP66" s="636"/>
      <c r="AQ66" s="637"/>
      <c r="AR66" s="635" t="s">
        <v>67</v>
      </c>
      <c r="AS66" s="636"/>
      <c r="AT66" s="636"/>
      <c r="AU66" s="636"/>
      <c r="AV66" s="636"/>
      <c r="AW66" s="636"/>
      <c r="AX66" s="636"/>
      <c r="AY66" s="636"/>
      <c r="AZ66" s="636"/>
      <c r="BA66" s="636"/>
      <c r="BB66" s="636"/>
      <c r="BC66" s="636"/>
      <c r="BD66" s="636"/>
      <c r="BE66" s="636"/>
      <c r="BF66" s="637"/>
      <c r="BG66" s="632" t="s">
        <v>37</v>
      </c>
      <c r="BH66" s="305"/>
    </row>
    <row r="67" spans="1:64" ht="25.5" customHeight="1" thickBot="1" x14ac:dyDescent="0.25">
      <c r="A67" s="700"/>
      <c r="B67" s="701"/>
      <c r="C67" s="701"/>
      <c r="D67" s="701"/>
      <c r="E67" s="701"/>
      <c r="F67" s="701"/>
      <c r="G67" s="701"/>
      <c r="H67" s="701"/>
      <c r="I67" s="702"/>
      <c r="J67" s="407" t="s">
        <v>64</v>
      </c>
      <c r="K67" s="407"/>
      <c r="L67" s="407"/>
      <c r="M67" s="408"/>
      <c r="N67" s="409"/>
      <c r="O67" s="410"/>
      <c r="P67" s="19" t="s">
        <v>63</v>
      </c>
      <c r="Q67" s="409"/>
      <c r="R67" s="622"/>
      <c r="S67" s="622"/>
      <c r="T67" s="410"/>
      <c r="U67" s="694" t="s">
        <v>62</v>
      </c>
      <c r="V67" s="407"/>
      <c r="W67" s="408"/>
      <c r="X67" s="409"/>
      <c r="Y67" s="622"/>
      <c r="Z67" s="662"/>
      <c r="AA67" s="663" t="s">
        <v>64</v>
      </c>
      <c r="AB67" s="408"/>
      <c r="AC67" s="409"/>
      <c r="AD67" s="622"/>
      <c r="AE67" s="622"/>
      <c r="AF67" s="410"/>
      <c r="AG67" s="694" t="s">
        <v>63</v>
      </c>
      <c r="AH67" s="408"/>
      <c r="AI67" s="409"/>
      <c r="AJ67" s="622"/>
      <c r="AK67" s="622"/>
      <c r="AL67" s="410"/>
      <c r="AM67" s="694" t="s">
        <v>62</v>
      </c>
      <c r="AN67" s="407"/>
      <c r="AO67" s="408"/>
      <c r="AP67" s="409"/>
      <c r="AQ67" s="662"/>
      <c r="AR67" s="663" t="s">
        <v>64</v>
      </c>
      <c r="AS67" s="408"/>
      <c r="AT67" s="409"/>
      <c r="AU67" s="622"/>
      <c r="AV67" s="410"/>
      <c r="AW67" s="19" t="s">
        <v>63</v>
      </c>
      <c r="AX67" s="409"/>
      <c r="AY67" s="622"/>
      <c r="AZ67" s="622"/>
      <c r="BA67" s="622"/>
      <c r="BB67" s="410"/>
      <c r="BC67" s="20" t="s">
        <v>62</v>
      </c>
      <c r="BD67" s="393"/>
      <c r="BE67" s="393"/>
      <c r="BF67" s="394"/>
      <c r="BG67" s="691" t="e">
        <f>AVERAGE(N67,Q67,X67,AC67,AI67,AP67,AT67,AX67,BD67)</f>
        <v>#DIV/0!</v>
      </c>
      <c r="BH67" s="692"/>
    </row>
    <row r="68" spans="1:64" ht="38.1" customHeight="1" thickBot="1" x14ac:dyDescent="0.25">
      <c r="A68" s="418" t="s">
        <v>33</v>
      </c>
      <c r="B68" s="419"/>
      <c r="C68" s="419"/>
      <c r="D68" s="419"/>
      <c r="E68" s="419"/>
      <c r="F68" s="419"/>
      <c r="G68" s="419"/>
      <c r="H68" s="420"/>
      <c r="I68" s="671" t="s">
        <v>8</v>
      </c>
      <c r="J68" s="672"/>
      <c r="K68" s="672"/>
      <c r="L68" s="672"/>
      <c r="M68" s="672"/>
      <c r="N68" s="672"/>
      <c r="O68" s="672"/>
      <c r="P68" s="672"/>
      <c r="Q68" s="672"/>
      <c r="R68" s="673"/>
      <c r="S68" s="311" t="s">
        <v>126</v>
      </c>
      <c r="T68" s="312"/>
      <c r="U68" s="312"/>
      <c r="V68" s="312"/>
      <c r="W68" s="312"/>
      <c r="X68" s="312"/>
      <c r="Y68" s="312"/>
      <c r="Z68" s="312"/>
      <c r="AA68" s="312"/>
      <c r="AB68" s="312"/>
      <c r="AC68" s="312"/>
      <c r="AD68" s="312"/>
      <c r="AE68" s="312"/>
      <c r="AF68" s="312"/>
      <c r="AG68" s="312"/>
      <c r="AH68" s="312"/>
      <c r="AI68" s="312"/>
      <c r="AJ68" s="312"/>
      <c r="AK68" s="312"/>
      <c r="AL68" s="312"/>
      <c r="AM68" s="312"/>
      <c r="AN68" s="312"/>
      <c r="AO68" s="312"/>
      <c r="AP68" s="312"/>
      <c r="AQ68" s="312"/>
      <c r="AR68" s="312"/>
      <c r="AS68" s="312"/>
      <c r="AT68" s="312"/>
      <c r="AU68" s="312"/>
      <c r="AV68" s="312"/>
      <c r="AW68" s="312"/>
      <c r="AX68" s="312"/>
      <c r="AY68" s="312"/>
      <c r="AZ68" s="313"/>
      <c r="BA68" s="311" t="s">
        <v>127</v>
      </c>
      <c r="BB68" s="713"/>
      <c r="BC68" s="713"/>
      <c r="BD68" s="713"/>
      <c r="BE68" s="713"/>
      <c r="BF68" s="713"/>
      <c r="BG68" s="714" t="s">
        <v>39</v>
      </c>
      <c r="BH68" s="715"/>
    </row>
    <row r="69" spans="1:64" ht="32.1" customHeight="1" thickTop="1" thickBot="1" x14ac:dyDescent="0.25">
      <c r="A69" s="71"/>
      <c r="B69" s="741" t="s">
        <v>137</v>
      </c>
      <c r="C69" s="742"/>
      <c r="D69" s="742"/>
      <c r="E69" s="742"/>
      <c r="F69" s="742"/>
      <c r="G69" s="742"/>
      <c r="H69" s="743"/>
      <c r="I69" s="625" t="str">
        <f>IF(A69="x",0.1,"")</f>
        <v/>
      </c>
      <c r="J69" s="625"/>
      <c r="K69" s="625"/>
      <c r="L69" s="625"/>
      <c r="M69" s="625"/>
      <c r="N69" s="625"/>
      <c r="O69" s="625"/>
      <c r="P69" s="625"/>
      <c r="Q69" s="625"/>
      <c r="R69" s="626"/>
      <c r="S69" s="640"/>
      <c r="T69" s="641"/>
      <c r="U69" s="642" t="s">
        <v>190</v>
      </c>
      <c r="V69" s="643"/>
      <c r="W69" s="643"/>
      <c r="X69" s="643"/>
      <c r="Y69" s="643"/>
      <c r="Z69" s="643"/>
      <c r="AA69" s="643"/>
      <c r="AB69" s="643"/>
      <c r="AC69" s="643"/>
      <c r="AD69" s="643"/>
      <c r="AE69" s="643"/>
      <c r="AF69" s="643"/>
      <c r="AG69" s="643"/>
      <c r="AH69" s="643"/>
      <c r="AI69" s="643"/>
      <c r="AJ69" s="643"/>
      <c r="AK69" s="643"/>
      <c r="AL69" s="643"/>
      <c r="AM69" s="643"/>
      <c r="AN69" s="643"/>
      <c r="AO69" s="643"/>
      <c r="AP69" s="643"/>
      <c r="AQ69" s="643"/>
      <c r="AR69" s="643"/>
      <c r="AS69" s="643"/>
      <c r="AT69" s="643"/>
      <c r="AU69" s="643"/>
      <c r="AV69" s="643"/>
      <c r="AW69" s="643"/>
      <c r="AX69" s="643"/>
      <c r="AY69" s="643"/>
      <c r="AZ69" s="643"/>
      <c r="BA69" s="322" t="str">
        <f>IF(AND(S69="x", AND(S25="", S29="")), 1, IF(AND(S69="x", AND(S25="x", S29="")), 0.5, IF(AND(S69="x", AND(S25="", S29="x")), 0.8, "")))</f>
        <v/>
      </c>
      <c r="BB69" s="323"/>
      <c r="BC69" s="323"/>
      <c r="BD69" s="323"/>
      <c r="BE69" s="323"/>
      <c r="BF69" s="323"/>
      <c r="BG69" s="78"/>
      <c r="BH69" s="72" t="str">
        <f>IF(BG69="x",0.1,"")</f>
        <v/>
      </c>
      <c r="BI69" s="32">
        <f>SUM(I69:I77)</f>
        <v>0</v>
      </c>
      <c r="BJ69" s="32">
        <f>SUM(BA69:BA77)</f>
        <v>0</v>
      </c>
      <c r="BK69" s="32">
        <f>SUM(BH69:BH77)</f>
        <v>0</v>
      </c>
    </row>
    <row r="70" spans="1:64" ht="18.75" customHeight="1" thickBot="1" x14ac:dyDescent="0.25">
      <c r="A70" s="685"/>
      <c r="B70" s="686"/>
      <c r="C70" s="686"/>
      <c r="D70" s="686"/>
      <c r="E70" s="686"/>
      <c r="F70" s="686"/>
      <c r="G70" s="686"/>
      <c r="H70" s="687"/>
      <c r="I70" s="627"/>
      <c r="J70" s="627"/>
      <c r="K70" s="627"/>
      <c r="L70" s="627"/>
      <c r="M70" s="627"/>
      <c r="N70" s="627"/>
      <c r="O70" s="627"/>
      <c r="P70" s="627"/>
      <c r="Q70" s="627"/>
      <c r="R70" s="628"/>
      <c r="S70" s="660"/>
      <c r="T70" s="661"/>
      <c r="U70" s="405"/>
      <c r="V70" s="405"/>
      <c r="W70" s="405"/>
      <c r="X70" s="405"/>
      <c r="Y70" s="405"/>
      <c r="Z70" s="405"/>
      <c r="AA70" s="405"/>
      <c r="AB70" s="405"/>
      <c r="AC70" s="405"/>
      <c r="AD70" s="405"/>
      <c r="AE70" s="405"/>
      <c r="AF70" s="405"/>
      <c r="AG70" s="405"/>
      <c r="AH70" s="405"/>
      <c r="AI70" s="405"/>
      <c r="AJ70" s="405"/>
      <c r="AK70" s="405"/>
      <c r="AL70" s="405"/>
      <c r="AM70" s="405"/>
      <c r="AN70" s="405"/>
      <c r="AO70" s="405"/>
      <c r="AP70" s="405"/>
      <c r="AQ70" s="405"/>
      <c r="AR70" s="405"/>
      <c r="AS70" s="405"/>
      <c r="AT70" s="405"/>
      <c r="AU70" s="405"/>
      <c r="AV70" s="405"/>
      <c r="AW70" s="405"/>
      <c r="AX70" s="405"/>
      <c r="AY70" s="405"/>
      <c r="AZ70" s="405"/>
      <c r="BA70" s="324"/>
      <c r="BB70" s="325"/>
      <c r="BC70" s="325"/>
      <c r="BD70" s="325"/>
      <c r="BE70" s="325"/>
      <c r="BF70" s="325"/>
      <c r="BG70" s="79"/>
      <c r="BH70" s="80"/>
    </row>
    <row r="71" spans="1:64" ht="32.1" customHeight="1" thickTop="1" thickBot="1" x14ac:dyDescent="0.25">
      <c r="A71" s="47"/>
      <c r="B71" s="600" t="s">
        <v>138</v>
      </c>
      <c r="C71" s="601"/>
      <c r="D71" s="601"/>
      <c r="E71" s="601"/>
      <c r="F71" s="601"/>
      <c r="G71" s="601"/>
      <c r="H71" s="602"/>
      <c r="I71" s="603" t="str">
        <f>IF(A71="x",0.3,"")</f>
        <v/>
      </c>
      <c r="J71" s="604"/>
      <c r="K71" s="604"/>
      <c r="L71" s="604"/>
      <c r="M71" s="604"/>
      <c r="N71" s="604"/>
      <c r="O71" s="604"/>
      <c r="P71" s="604"/>
      <c r="Q71" s="604"/>
      <c r="R71" s="604"/>
      <c r="S71" s="716" t="s">
        <v>191</v>
      </c>
      <c r="T71" s="404"/>
      <c r="U71" s="404"/>
      <c r="V71" s="404"/>
      <c r="W71" s="404"/>
      <c r="X71" s="404"/>
      <c r="Y71" s="404"/>
      <c r="Z71" s="404"/>
      <c r="AA71" s="404"/>
      <c r="AB71" s="404"/>
      <c r="AC71" s="404"/>
      <c r="AD71" s="404"/>
      <c r="AE71" s="404"/>
      <c r="AF71" s="404"/>
      <c r="AG71" s="404"/>
      <c r="AH71" s="404"/>
      <c r="AI71" s="404"/>
      <c r="AJ71" s="404"/>
      <c r="AK71" s="404"/>
      <c r="AL71" s="404"/>
      <c r="AM71" s="404"/>
      <c r="AN71" s="404"/>
      <c r="AO71" s="404"/>
      <c r="AP71" s="404"/>
      <c r="AQ71" s="404"/>
      <c r="AR71" s="404"/>
      <c r="AS71" s="404"/>
      <c r="AT71" s="404"/>
      <c r="AU71" s="404"/>
      <c r="AV71" s="404"/>
      <c r="AW71" s="404"/>
      <c r="AX71" s="404"/>
      <c r="AY71" s="404"/>
      <c r="AZ71" s="404"/>
      <c r="BA71" s="553"/>
      <c r="BB71" s="589"/>
      <c r="BC71" s="589"/>
      <c r="BD71" s="589"/>
      <c r="BE71" s="589"/>
      <c r="BF71" s="589"/>
      <c r="BG71" s="45"/>
      <c r="BH71" s="39" t="str">
        <f>IF(BG71="x",0.3,"")</f>
        <v/>
      </c>
    </row>
    <row r="72" spans="1:64" ht="32.1" customHeight="1" thickBot="1" x14ac:dyDescent="0.25">
      <c r="A72" s="56"/>
      <c r="B72" s="809" t="s">
        <v>139</v>
      </c>
      <c r="C72" s="810"/>
      <c r="D72" s="810"/>
      <c r="E72" s="810"/>
      <c r="F72" s="810"/>
      <c r="G72" s="810"/>
      <c r="H72" s="811"/>
      <c r="I72" s="421" t="str">
        <f>IF(A72="x",0.5,"")</f>
        <v/>
      </c>
      <c r="J72" s="422"/>
      <c r="K72" s="422"/>
      <c r="L72" s="422"/>
      <c r="M72" s="422"/>
      <c r="N72" s="422"/>
      <c r="O72" s="422"/>
      <c r="P72" s="422"/>
      <c r="Q72" s="422"/>
      <c r="R72" s="422"/>
      <c r="S72" s="717"/>
      <c r="T72" s="405"/>
      <c r="U72" s="405"/>
      <c r="V72" s="405"/>
      <c r="W72" s="405"/>
      <c r="X72" s="405"/>
      <c r="Y72" s="405"/>
      <c r="Z72" s="405"/>
      <c r="AA72" s="405"/>
      <c r="AB72" s="405"/>
      <c r="AC72" s="405"/>
      <c r="AD72" s="405"/>
      <c r="AE72" s="405"/>
      <c r="AF72" s="405"/>
      <c r="AG72" s="405"/>
      <c r="AH72" s="405"/>
      <c r="AI72" s="405"/>
      <c r="AJ72" s="405"/>
      <c r="AK72" s="405"/>
      <c r="AL72" s="405"/>
      <c r="AM72" s="405"/>
      <c r="AN72" s="405"/>
      <c r="AO72" s="405"/>
      <c r="AP72" s="405"/>
      <c r="AQ72" s="405"/>
      <c r="AR72" s="405"/>
      <c r="AS72" s="405"/>
      <c r="AT72" s="405"/>
      <c r="AU72" s="405"/>
      <c r="AV72" s="405"/>
      <c r="AW72" s="405"/>
      <c r="AX72" s="405"/>
      <c r="AY72" s="405"/>
      <c r="AZ72" s="405"/>
      <c r="BA72" s="324"/>
      <c r="BB72" s="325"/>
      <c r="BC72" s="325"/>
      <c r="BD72" s="325"/>
      <c r="BE72" s="325"/>
      <c r="BF72" s="325"/>
      <c r="BG72" s="9"/>
      <c r="BH72" s="77" t="str">
        <f>IF(BG72="x",0.5,"")</f>
        <v/>
      </c>
    </row>
    <row r="73" spans="1:64" ht="49.5" customHeight="1" thickBot="1" x14ac:dyDescent="0.25">
      <c r="A73" s="81"/>
      <c r="B73" s="113"/>
      <c r="C73" s="113"/>
      <c r="D73" s="113"/>
      <c r="E73" s="113"/>
      <c r="F73" s="113"/>
      <c r="G73" s="113"/>
      <c r="H73" s="114"/>
      <c r="I73" s="423"/>
      <c r="J73" s="424"/>
      <c r="K73" s="424"/>
      <c r="L73" s="424"/>
      <c r="M73" s="424"/>
      <c r="N73" s="424"/>
      <c r="O73" s="424"/>
      <c r="P73" s="424"/>
      <c r="Q73" s="424"/>
      <c r="R73" s="424"/>
      <c r="S73" s="718"/>
      <c r="T73" s="719"/>
      <c r="U73" s="405"/>
      <c r="V73" s="405"/>
      <c r="W73" s="405"/>
      <c r="X73" s="405"/>
      <c r="Y73" s="405"/>
      <c r="Z73" s="405"/>
      <c r="AA73" s="405"/>
      <c r="AB73" s="405"/>
      <c r="AC73" s="405"/>
      <c r="AD73" s="405"/>
      <c r="AE73" s="405"/>
      <c r="AF73" s="405"/>
      <c r="AG73" s="405"/>
      <c r="AH73" s="405"/>
      <c r="AI73" s="405"/>
      <c r="AJ73" s="405"/>
      <c r="AK73" s="405"/>
      <c r="AL73" s="405"/>
      <c r="AM73" s="405"/>
      <c r="AN73" s="405"/>
      <c r="AO73" s="405"/>
      <c r="AP73" s="405"/>
      <c r="AQ73" s="405"/>
      <c r="AR73" s="405"/>
      <c r="AS73" s="405"/>
      <c r="AT73" s="405"/>
      <c r="AU73" s="405"/>
      <c r="AV73" s="405"/>
      <c r="AW73" s="405"/>
      <c r="AX73" s="405"/>
      <c r="AY73" s="405"/>
      <c r="AZ73" s="405"/>
      <c r="BA73" s="720"/>
      <c r="BB73" s="721"/>
      <c r="BC73" s="721"/>
      <c r="BD73" s="721"/>
      <c r="BE73" s="721"/>
      <c r="BF73" s="722"/>
      <c r="BG73" s="12"/>
      <c r="BH73" s="58"/>
    </row>
    <row r="74" spans="1:64" ht="30.75" customHeight="1" thickBot="1" x14ac:dyDescent="0.25">
      <c r="A74" s="118"/>
      <c r="B74" s="113"/>
      <c r="C74" s="113"/>
      <c r="D74" s="113"/>
      <c r="E74" s="113"/>
      <c r="F74" s="113"/>
      <c r="G74" s="113"/>
      <c r="H74" s="114"/>
      <c r="I74" s="423"/>
      <c r="J74" s="424"/>
      <c r="K74" s="424"/>
      <c r="L74" s="424"/>
      <c r="M74" s="424"/>
      <c r="N74" s="424"/>
      <c r="O74" s="424"/>
      <c r="P74" s="424"/>
      <c r="Q74" s="424"/>
      <c r="R74" s="425"/>
      <c r="S74" s="613"/>
      <c r="T74" s="614"/>
      <c r="U74" s="456" t="s">
        <v>183</v>
      </c>
      <c r="V74" s="457"/>
      <c r="W74" s="457"/>
      <c r="X74" s="457"/>
      <c r="Y74" s="457"/>
      <c r="Z74" s="457"/>
      <c r="AA74" s="457"/>
      <c r="AB74" s="457"/>
      <c r="AC74" s="457"/>
      <c r="AD74" s="457"/>
      <c r="AE74" s="457"/>
      <c r="AF74" s="457"/>
      <c r="AG74" s="457"/>
      <c r="AH74" s="457"/>
      <c r="AI74" s="457"/>
      <c r="AJ74" s="457"/>
      <c r="AK74" s="457"/>
      <c r="AL74" s="457"/>
      <c r="AM74" s="457"/>
      <c r="AN74" s="457"/>
      <c r="AO74" s="457"/>
      <c r="AP74" s="457"/>
      <c r="AQ74" s="457"/>
      <c r="AR74" s="457"/>
      <c r="AS74" s="457"/>
      <c r="AT74" s="457"/>
      <c r="AU74" s="457"/>
      <c r="AV74" s="457"/>
      <c r="AW74" s="457"/>
      <c r="AX74" s="457"/>
      <c r="AY74" s="457"/>
      <c r="AZ74" s="457"/>
      <c r="BA74" s="459" t="str">
        <f>IF(AND(S74="x", AND(S25="", S29="")), 1, IF(AND(S74="x", AND(S25="x", S29="")), 0.5, IF(AND(S74="x", AND(S25="", S29="x")), 0.8, "")))</f>
        <v/>
      </c>
      <c r="BB74" s="615"/>
      <c r="BC74" s="615"/>
      <c r="BD74" s="615"/>
      <c r="BE74" s="615"/>
      <c r="BF74" s="616"/>
      <c r="BG74" s="13"/>
      <c r="BH74" s="59"/>
    </row>
    <row r="75" spans="1:64" ht="46.5" customHeight="1" thickBot="1" x14ac:dyDescent="0.25">
      <c r="A75" s="119"/>
      <c r="B75" s="115"/>
      <c r="C75" s="115"/>
      <c r="D75" s="115"/>
      <c r="E75" s="115"/>
      <c r="F75" s="115"/>
      <c r="G75" s="115"/>
      <c r="H75" s="116"/>
      <c r="I75" s="426"/>
      <c r="J75" s="355"/>
      <c r="K75" s="355"/>
      <c r="L75" s="355"/>
      <c r="M75" s="355"/>
      <c r="N75" s="355"/>
      <c r="O75" s="355"/>
      <c r="P75" s="355"/>
      <c r="Q75" s="355"/>
      <c r="R75" s="427"/>
      <c r="S75" s="461"/>
      <c r="T75" s="462"/>
      <c r="U75" s="244" t="s">
        <v>186</v>
      </c>
      <c r="V75" s="463"/>
      <c r="W75" s="463"/>
      <c r="X75" s="463"/>
      <c r="Y75" s="463"/>
      <c r="Z75" s="463"/>
      <c r="AA75" s="463"/>
      <c r="AB75" s="463"/>
      <c r="AC75" s="463"/>
      <c r="AD75" s="463"/>
      <c r="AE75" s="463"/>
      <c r="AF75" s="463"/>
      <c r="AG75" s="463"/>
      <c r="AH75" s="463"/>
      <c r="AI75" s="463"/>
      <c r="AJ75" s="463"/>
      <c r="AK75" s="463"/>
      <c r="AL75" s="463"/>
      <c r="AM75" s="463"/>
      <c r="AN75" s="463"/>
      <c r="AO75" s="463"/>
      <c r="AP75" s="463"/>
      <c r="AQ75" s="463"/>
      <c r="AR75" s="463"/>
      <c r="AS75" s="463"/>
      <c r="AT75" s="463"/>
      <c r="AU75" s="463"/>
      <c r="AV75" s="463"/>
      <c r="AW75" s="463"/>
      <c r="AX75" s="463"/>
      <c r="AY75" s="463"/>
      <c r="AZ75" s="463"/>
      <c r="BA75" s="454" t="str">
        <f>IF(AND(S75="x", AND(S25="", S29="")), 0.8, IF(AND(S75="x", AND(S25="x", S29="")), 0.3, IF(AND(S75="x", AND(S25="", S29="x")), 0.5, "")))</f>
        <v/>
      </c>
      <c r="BB75" s="455"/>
      <c r="BC75" s="455"/>
      <c r="BD75" s="455"/>
      <c r="BE75" s="455"/>
      <c r="BF75" s="612"/>
      <c r="BG75" s="82"/>
      <c r="BH75" s="61"/>
    </row>
    <row r="76" spans="1:64" ht="32.1" customHeight="1" thickTop="1" thickBot="1" x14ac:dyDescent="0.25">
      <c r="A76" s="47"/>
      <c r="B76" s="600" t="s">
        <v>140</v>
      </c>
      <c r="C76" s="601"/>
      <c r="D76" s="601"/>
      <c r="E76" s="601"/>
      <c r="F76" s="601"/>
      <c r="G76" s="601"/>
      <c r="H76" s="602"/>
      <c r="I76" s="603" t="str">
        <f>IF(A76="x",0.8,"")</f>
        <v/>
      </c>
      <c r="J76" s="604"/>
      <c r="K76" s="604"/>
      <c r="L76" s="604"/>
      <c r="M76" s="604"/>
      <c r="N76" s="604"/>
      <c r="O76" s="604"/>
      <c r="P76" s="604"/>
      <c r="Q76" s="604"/>
      <c r="R76" s="605"/>
      <c r="S76" s="623"/>
      <c r="T76" s="624"/>
      <c r="U76" s="389" t="s">
        <v>192</v>
      </c>
      <c r="V76" s="404"/>
      <c r="W76" s="404"/>
      <c r="X76" s="404"/>
      <c r="Y76" s="404"/>
      <c r="Z76" s="404"/>
      <c r="AA76" s="404"/>
      <c r="AB76" s="404"/>
      <c r="AC76" s="404"/>
      <c r="AD76" s="404"/>
      <c r="AE76" s="404"/>
      <c r="AF76" s="404"/>
      <c r="AG76" s="404"/>
      <c r="AH76" s="404"/>
      <c r="AI76" s="404"/>
      <c r="AJ76" s="404"/>
      <c r="AK76" s="404"/>
      <c r="AL76" s="404"/>
      <c r="AM76" s="404"/>
      <c r="AN76" s="404"/>
      <c r="AO76" s="404"/>
      <c r="AP76" s="404"/>
      <c r="AQ76" s="404"/>
      <c r="AR76" s="404"/>
      <c r="AS76" s="404"/>
      <c r="AT76" s="404"/>
      <c r="AU76" s="404"/>
      <c r="AV76" s="404"/>
      <c r="AW76" s="404"/>
      <c r="AX76" s="404"/>
      <c r="AY76" s="404"/>
      <c r="AZ76" s="404"/>
      <c r="BA76" s="553" t="str">
        <f>IF(AND(S76="x", AND(S25="", S29="")), 1, IF(AND(S76="x", AND(S25="x", S29="")), 0.5, IF(AND(S76="x", AND(S25="", S29="x")), 0.8, "")))</f>
        <v/>
      </c>
      <c r="BB76" s="589"/>
      <c r="BC76" s="589"/>
      <c r="BD76" s="589"/>
      <c r="BE76" s="589"/>
      <c r="BF76" s="590"/>
      <c r="BG76" s="45"/>
      <c r="BH76" s="39" t="str">
        <f>IF(BG76="x",0.8,"")</f>
        <v/>
      </c>
      <c r="BL76" s="7"/>
    </row>
    <row r="77" spans="1:64" ht="63.75" customHeight="1" thickBot="1" x14ac:dyDescent="0.25">
      <c r="A77" s="67"/>
      <c r="B77" s="617" t="s">
        <v>120</v>
      </c>
      <c r="C77" s="320"/>
      <c r="D77" s="320"/>
      <c r="E77" s="320"/>
      <c r="F77" s="320"/>
      <c r="G77" s="320"/>
      <c r="H77" s="321"/>
      <c r="I77" s="618" t="str">
        <f>IF(A77="x",1,"")</f>
        <v/>
      </c>
      <c r="J77" s="619"/>
      <c r="K77" s="619"/>
      <c r="L77" s="619"/>
      <c r="M77" s="619"/>
      <c r="N77" s="619"/>
      <c r="O77" s="619"/>
      <c r="P77" s="619"/>
      <c r="Q77" s="619"/>
      <c r="R77" s="619"/>
      <c r="S77" s="620"/>
      <c r="T77" s="621"/>
      <c r="U77" s="406"/>
      <c r="V77" s="406"/>
      <c r="W77" s="406"/>
      <c r="X77" s="406"/>
      <c r="Y77" s="406"/>
      <c r="Z77" s="406"/>
      <c r="AA77" s="406"/>
      <c r="AB77" s="406"/>
      <c r="AC77" s="406"/>
      <c r="AD77" s="406"/>
      <c r="AE77" s="406"/>
      <c r="AF77" s="406"/>
      <c r="AG77" s="406"/>
      <c r="AH77" s="406"/>
      <c r="AI77" s="406"/>
      <c r="AJ77" s="406"/>
      <c r="AK77" s="406"/>
      <c r="AL77" s="406"/>
      <c r="AM77" s="406"/>
      <c r="AN77" s="406"/>
      <c r="AO77" s="406"/>
      <c r="AP77" s="406"/>
      <c r="AQ77" s="406"/>
      <c r="AR77" s="406"/>
      <c r="AS77" s="406"/>
      <c r="AT77" s="406"/>
      <c r="AU77" s="406"/>
      <c r="AV77" s="406"/>
      <c r="AW77" s="406"/>
      <c r="AX77" s="406"/>
      <c r="AY77" s="406"/>
      <c r="AZ77" s="406"/>
      <c r="BA77" s="454"/>
      <c r="BB77" s="455"/>
      <c r="BC77" s="455"/>
      <c r="BD77" s="455"/>
      <c r="BE77" s="455"/>
      <c r="BF77" s="591"/>
      <c r="BG77" s="68"/>
      <c r="BH77" s="69" t="str">
        <f>IF(BG77="x",1,"")</f>
        <v/>
      </c>
    </row>
    <row r="78" spans="1:64" ht="29.25" customHeight="1" thickTop="1" x14ac:dyDescent="0.2">
      <c r="A78" s="586" t="s">
        <v>136</v>
      </c>
      <c r="B78" s="587"/>
      <c r="C78" s="587"/>
      <c r="D78" s="587"/>
      <c r="E78" s="587"/>
      <c r="F78" s="587"/>
      <c r="G78" s="587"/>
      <c r="H78" s="587"/>
      <c r="I78" s="587"/>
      <c r="J78" s="587"/>
      <c r="K78" s="587"/>
      <c r="L78" s="587"/>
      <c r="M78" s="587"/>
      <c r="N78" s="587"/>
      <c r="O78" s="587"/>
      <c r="P78" s="587"/>
      <c r="Q78" s="587"/>
      <c r="R78" s="587"/>
      <c r="S78" s="587"/>
      <c r="T78" s="587"/>
      <c r="U78" s="587"/>
      <c r="V78" s="587"/>
      <c r="W78" s="587"/>
      <c r="X78" s="587"/>
      <c r="Y78" s="587"/>
      <c r="Z78" s="587"/>
      <c r="AA78" s="587"/>
      <c r="AB78" s="587"/>
      <c r="AC78" s="587"/>
      <c r="AD78" s="587"/>
      <c r="AE78" s="587"/>
      <c r="AF78" s="587"/>
      <c r="AG78" s="587"/>
      <c r="AH78" s="587"/>
      <c r="AI78" s="587"/>
      <c r="AJ78" s="587"/>
      <c r="AK78" s="587"/>
      <c r="AL78" s="587"/>
      <c r="AM78" s="587"/>
      <c r="AN78" s="587"/>
      <c r="AO78" s="587"/>
      <c r="AP78" s="587"/>
      <c r="AQ78" s="587"/>
      <c r="AR78" s="587"/>
      <c r="AS78" s="587"/>
      <c r="AT78" s="587"/>
      <c r="AU78" s="587"/>
      <c r="AV78" s="587"/>
      <c r="AW78" s="587"/>
      <c r="AX78" s="587"/>
      <c r="AY78" s="587"/>
      <c r="AZ78" s="587"/>
      <c r="BA78" s="587"/>
      <c r="BB78" s="587"/>
      <c r="BC78" s="587"/>
      <c r="BD78" s="587"/>
      <c r="BE78" s="587"/>
      <c r="BF78" s="587"/>
      <c r="BG78" s="587"/>
      <c r="BH78" s="588"/>
    </row>
    <row r="79" spans="1:64" ht="7.5" customHeight="1" thickBot="1" x14ac:dyDescent="0.25">
      <c r="A79" s="848"/>
      <c r="B79" s="848"/>
      <c r="C79" s="848"/>
      <c r="D79" s="848"/>
      <c r="E79" s="848"/>
      <c r="F79" s="848"/>
      <c r="G79" s="848"/>
      <c r="H79" s="848"/>
      <c r="I79" s="848"/>
      <c r="J79" s="848"/>
      <c r="K79" s="848"/>
      <c r="L79" s="848"/>
      <c r="M79" s="848"/>
      <c r="N79" s="848"/>
      <c r="O79" s="848"/>
      <c r="P79" s="848"/>
      <c r="Q79" s="848"/>
      <c r="R79" s="848"/>
      <c r="S79" s="848"/>
      <c r="T79" s="848"/>
      <c r="U79" s="848"/>
      <c r="V79" s="848"/>
      <c r="W79" s="848"/>
      <c r="X79" s="848"/>
      <c r="Y79" s="848"/>
      <c r="Z79" s="848"/>
      <c r="AA79" s="848"/>
      <c r="AB79" s="848"/>
      <c r="AC79" s="848"/>
      <c r="AD79" s="848"/>
      <c r="AE79" s="848"/>
      <c r="AF79" s="848"/>
      <c r="AG79" s="848"/>
      <c r="AH79" s="848"/>
      <c r="AI79" s="848"/>
      <c r="AJ79" s="848"/>
      <c r="AK79" s="848"/>
      <c r="AL79" s="848"/>
      <c r="AM79" s="848"/>
      <c r="AN79" s="848"/>
      <c r="AO79" s="848"/>
      <c r="AP79" s="848"/>
      <c r="AQ79" s="848"/>
      <c r="AR79" s="848"/>
      <c r="AS79" s="848"/>
      <c r="AT79" s="848"/>
      <c r="AU79" s="848"/>
      <c r="AV79" s="848"/>
      <c r="AW79" s="848"/>
      <c r="AX79" s="848"/>
      <c r="AY79" s="848"/>
      <c r="AZ79" s="848"/>
      <c r="BA79" s="848"/>
      <c r="BB79" s="848"/>
      <c r="BC79" s="848"/>
      <c r="BD79" s="848"/>
      <c r="BE79" s="848"/>
      <c r="BF79" s="848"/>
      <c r="BG79" s="848"/>
      <c r="BH79" s="848"/>
    </row>
    <row r="80" spans="1:64" ht="14.25" x14ac:dyDescent="0.2">
      <c r="A80" s="579" t="s">
        <v>59</v>
      </c>
      <c r="B80" s="580"/>
      <c r="C80" s="580"/>
      <c r="D80" s="580"/>
      <c r="E80" s="580"/>
      <c r="F80" s="580"/>
      <c r="G80" s="580"/>
      <c r="H80" s="580"/>
      <c r="I80" s="580"/>
      <c r="J80" s="580"/>
      <c r="K80" s="580"/>
      <c r="L80" s="580"/>
      <c r="M80" s="580"/>
      <c r="N80" s="580"/>
      <c r="O80" s="580"/>
      <c r="P80" s="580"/>
      <c r="Q80" s="580"/>
      <c r="R80" s="580"/>
      <c r="S80" s="580"/>
      <c r="T80" s="580"/>
      <c r="U80" s="580"/>
      <c r="V80" s="580"/>
      <c r="W80" s="580"/>
      <c r="X80" s="581"/>
      <c r="Y80" s="592" t="s">
        <v>51</v>
      </c>
      <c r="Z80" s="593"/>
      <c r="AA80" s="593"/>
      <c r="AB80" s="593"/>
      <c r="AC80" s="593"/>
      <c r="AD80" s="593"/>
      <c r="AE80" s="593"/>
      <c r="AF80" s="593"/>
      <c r="AG80" s="593"/>
      <c r="AH80" s="593"/>
      <c r="AI80" s="593"/>
      <c r="AJ80" s="594"/>
      <c r="AK80" s="594"/>
      <c r="AL80" s="594"/>
      <c r="AM80" s="595"/>
      <c r="AN80" s="571" t="s">
        <v>52</v>
      </c>
      <c r="AO80" s="571"/>
      <c r="AP80" s="571"/>
      <c r="AQ80" s="571"/>
      <c r="AR80" s="571"/>
      <c r="AS80" s="571"/>
      <c r="AT80" s="571"/>
      <c r="AU80" s="572"/>
      <c r="AV80" s="573"/>
      <c r="AW80" s="573"/>
      <c r="AX80" s="573"/>
      <c r="AY80" s="606"/>
      <c r="AZ80" s="607"/>
      <c r="BA80" s="576" t="s">
        <v>43</v>
      </c>
      <c r="BB80" s="577"/>
      <c r="BC80" s="577"/>
      <c r="BD80" s="577"/>
      <c r="BE80" s="577"/>
      <c r="BF80" s="577"/>
      <c r="BG80" s="577"/>
      <c r="BH80" s="577"/>
      <c r="BJ80" s="3"/>
    </row>
    <row r="81" spans="1:66" ht="15.75" customHeight="1" x14ac:dyDescent="0.2">
      <c r="A81" s="582"/>
      <c r="B81" s="583"/>
      <c r="C81" s="583"/>
      <c r="D81" s="583"/>
      <c r="E81" s="583"/>
      <c r="F81" s="583"/>
      <c r="G81" s="583"/>
      <c r="H81" s="583"/>
      <c r="I81" s="583"/>
      <c r="J81" s="583"/>
      <c r="K81" s="583"/>
      <c r="L81" s="583"/>
      <c r="M81" s="583"/>
      <c r="N81" s="583"/>
      <c r="O81" s="583"/>
      <c r="P81" s="583"/>
      <c r="Q81" s="583"/>
      <c r="R81" s="583"/>
      <c r="S81" s="583"/>
      <c r="T81" s="583"/>
      <c r="U81" s="583"/>
      <c r="V81" s="583"/>
      <c r="W81" s="583"/>
      <c r="X81" s="584"/>
      <c r="Y81" s="596"/>
      <c r="Z81" s="597"/>
      <c r="AA81" s="597"/>
      <c r="AB81" s="597"/>
      <c r="AC81" s="597"/>
      <c r="AD81" s="597"/>
      <c r="AE81" s="597"/>
      <c r="AF81" s="597"/>
      <c r="AG81" s="597"/>
      <c r="AH81" s="597"/>
      <c r="AI81" s="597"/>
      <c r="AJ81" s="597"/>
      <c r="AK81" s="597"/>
      <c r="AL81" s="597"/>
      <c r="AM81" s="598"/>
      <c r="AN81" s="574"/>
      <c r="AO81" s="574"/>
      <c r="AP81" s="574"/>
      <c r="AQ81" s="574"/>
      <c r="AR81" s="574"/>
      <c r="AS81" s="574"/>
      <c r="AT81" s="574"/>
      <c r="AU81" s="574"/>
      <c r="AV81" s="575"/>
      <c r="AW81" s="575"/>
      <c r="AX81" s="575"/>
      <c r="AY81" s="608"/>
      <c r="AZ81" s="609"/>
      <c r="BA81" s="578"/>
      <c r="BB81" s="578"/>
      <c r="BC81" s="578"/>
      <c r="BD81" s="578"/>
      <c r="BE81" s="578"/>
      <c r="BF81" s="578"/>
      <c r="BG81" s="578"/>
      <c r="BH81" s="578"/>
      <c r="BJ81" s="3"/>
    </row>
    <row r="82" spans="1:66" s="1" customFormat="1" ht="15.75" x14ac:dyDescent="0.2">
      <c r="A82" s="582"/>
      <c r="B82" s="583"/>
      <c r="C82" s="583"/>
      <c r="D82" s="583"/>
      <c r="E82" s="583"/>
      <c r="F82" s="583"/>
      <c r="G82" s="583"/>
      <c r="H82" s="583"/>
      <c r="I82" s="583"/>
      <c r="J82" s="583"/>
      <c r="K82" s="583"/>
      <c r="L82" s="583"/>
      <c r="M82" s="583"/>
      <c r="N82" s="583"/>
      <c r="O82" s="583"/>
      <c r="P82" s="583"/>
      <c r="Q82" s="583"/>
      <c r="R82" s="583"/>
      <c r="S82" s="583"/>
      <c r="T82" s="583"/>
      <c r="U82" s="583"/>
      <c r="V82" s="583"/>
      <c r="W82" s="583"/>
      <c r="X82" s="584"/>
      <c r="Y82" s="267">
        <f>IF(OR(A9="x",A24="x"),"STOP",IF(AND(A11="x",OR(A25="x",A29="x",A31="x",A33="x"),OR(A48="x",A49="x")),0.7,PRODUCT((2*BI10)+(1*BI24)+(6*BI40))/9))</f>
        <v>0</v>
      </c>
      <c r="Z82" s="268"/>
      <c r="AA82" s="268"/>
      <c r="AB82" s="269"/>
      <c r="AC82" s="16"/>
      <c r="AD82" s="364" t="str">
        <f>IF(BL82="STOP","POOR",IF(BL82&lt;=0.25,"POOR",IF(AND(BL82&gt;0.25,BL82&lt;0.5),"FAIR",IF(AND(BL82&gt;=0.5,BL82&lt;0.75),"GOOD",IF(BL82&gt;=0.75,"EXCELLENT",IF(AND(A11="x",OR(A25="x",A29="x",A31="x",A33="x"),OR(A48="X",A49="x")),"GOOD","ERROR: Recheck Variable Scoring"))))))</f>
        <v>POOR</v>
      </c>
      <c r="AE82" s="364"/>
      <c r="AF82" s="364"/>
      <c r="AG82" s="364"/>
      <c r="AH82" s="364"/>
      <c r="AI82" s="364"/>
      <c r="AJ82" s="364"/>
      <c r="AK82" s="364"/>
      <c r="AL82" s="364"/>
      <c r="AM82" s="365"/>
      <c r="AN82" s="267">
        <f>IF(OR(A9="x",A24="x"),"STOP",IF(AND(A11="x",OR(A25="x",A29="x",A31="x",A33="x"),OR(A61="x",A62="x",A63="x"),OR(A76="x",A77="x")),0.7,PRODUCT(1*(BI10)+2*(BI24)+4*(BI55)+3*(BI69))/10))</f>
        <v>0</v>
      </c>
      <c r="AO82" s="268"/>
      <c r="AP82" s="268"/>
      <c r="AQ82" s="269"/>
      <c r="AR82" s="267" t="str">
        <f>IF(BM82="STOP","POOR",IF(BM82&lt;=0.25,"POOR",IF(AND(BM82&gt;0.25,BM82&lt;0.5),"FAIR",IF(AND(BM82&gt;=0.5,BM82&lt;0.75),"GOOD",IF(BM82&gt;=0.75,"EXCELLENT",IF(AND(A11="x",OR(A25="x",A29="x",A31="x",A33="x"),OR(A61="x",A62="x",A63="x"),OR(A76="x",A77="x")),"GOOD","ERROR: Recheck Variable Scoring"))))))</f>
        <v>POOR</v>
      </c>
      <c r="AS82" s="268"/>
      <c r="AT82" s="268"/>
      <c r="AU82" s="268"/>
      <c r="AV82" s="268"/>
      <c r="AW82" s="268"/>
      <c r="AX82" s="269"/>
      <c r="AY82" s="608"/>
      <c r="AZ82" s="609"/>
      <c r="BA82" s="368">
        <f>IF(OR(A9="x",A24="x"),"STOP",SUM(Y82,AN82)/2)</f>
        <v>0</v>
      </c>
      <c r="BB82" s="369"/>
      <c r="BC82" s="369"/>
      <c r="BD82" s="370"/>
      <c r="BE82" s="368" t="str">
        <f>IF(BN82="STOP", "POOR",IF(BN82&lt;=0.25,"POOR",IF(AND(BN82&gt;0.25,BN82&lt;0.5),"FAIR",IF(AND(BN82&gt;=0.5,BN82&lt;0.75),"GOOD",IF(BN82&gt;=0.75,"EXCELLENT", "ERROR: Recheck Variable Scoring")))))</f>
        <v>POOR</v>
      </c>
      <c r="BF82" s="369"/>
      <c r="BG82" s="369"/>
      <c r="BH82" s="370"/>
      <c r="BI82" s="3"/>
      <c r="BJ82" s="3"/>
      <c r="BK82" s="3"/>
      <c r="BL82" s="7">
        <f>IF(Y82="STOP", "STOP",ROUND(Y82,2))</f>
        <v>0</v>
      </c>
      <c r="BM82" s="7">
        <f>IF(AN82="STOP", "STOP",ROUND(AN82,2))</f>
        <v>0</v>
      </c>
      <c r="BN82" s="7">
        <f>IF(BA82="STOP", "STOP",ROUND(BA82,2))</f>
        <v>0</v>
      </c>
    </row>
    <row r="83" spans="1:66" s="1" customFormat="1" ht="16.5" thickBot="1" x14ac:dyDescent="0.25">
      <c r="A83" s="585"/>
      <c r="B83" s="366"/>
      <c r="C83" s="366"/>
      <c r="D83" s="366"/>
      <c r="E83" s="366"/>
      <c r="F83" s="366"/>
      <c r="G83" s="366"/>
      <c r="H83" s="366"/>
      <c r="I83" s="366"/>
      <c r="J83" s="366"/>
      <c r="K83" s="366"/>
      <c r="L83" s="366"/>
      <c r="M83" s="366"/>
      <c r="N83" s="366"/>
      <c r="O83" s="366"/>
      <c r="P83" s="366"/>
      <c r="Q83" s="366"/>
      <c r="R83" s="366"/>
      <c r="S83" s="366"/>
      <c r="T83" s="366"/>
      <c r="U83" s="366"/>
      <c r="V83" s="366"/>
      <c r="W83" s="366"/>
      <c r="X83" s="367"/>
      <c r="Y83" s="270"/>
      <c r="Z83" s="271"/>
      <c r="AA83" s="271"/>
      <c r="AB83" s="272"/>
      <c r="AC83" s="17"/>
      <c r="AD83" s="366"/>
      <c r="AE83" s="366"/>
      <c r="AF83" s="366"/>
      <c r="AG83" s="366"/>
      <c r="AH83" s="366"/>
      <c r="AI83" s="366"/>
      <c r="AJ83" s="366"/>
      <c r="AK83" s="366"/>
      <c r="AL83" s="366"/>
      <c r="AM83" s="367"/>
      <c r="AN83" s="270"/>
      <c r="AO83" s="271"/>
      <c r="AP83" s="271"/>
      <c r="AQ83" s="272"/>
      <c r="AR83" s="270"/>
      <c r="AS83" s="271"/>
      <c r="AT83" s="271"/>
      <c r="AU83" s="271"/>
      <c r="AV83" s="271"/>
      <c r="AW83" s="271"/>
      <c r="AX83" s="272"/>
      <c r="AY83" s="610"/>
      <c r="AZ83" s="611"/>
      <c r="BA83" s="371"/>
      <c r="BB83" s="372"/>
      <c r="BC83" s="372"/>
      <c r="BD83" s="373"/>
      <c r="BE83" s="371"/>
      <c r="BF83" s="372"/>
      <c r="BG83" s="372"/>
      <c r="BH83" s="373"/>
      <c r="BI83" s="3"/>
      <c r="BJ83" s="3"/>
      <c r="BK83" s="3"/>
    </row>
    <row r="84" spans="1:66" s="1" customFormat="1" ht="14.25" x14ac:dyDescent="0.2">
      <c r="A84" s="317"/>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318"/>
      <c r="BI84" s="3"/>
      <c r="BJ84" s="3"/>
      <c r="BK84" s="3"/>
    </row>
    <row r="85" spans="1:66" ht="13.5" thickBot="1" x14ac:dyDescent="0.25">
      <c r="A85" s="428" t="s">
        <v>45</v>
      </c>
      <c r="B85" s="429"/>
      <c r="C85" s="429"/>
      <c r="D85" s="429"/>
      <c r="E85" s="429"/>
      <c r="F85" s="429"/>
      <c r="G85" s="429"/>
      <c r="H85" s="429"/>
      <c r="I85" s="429"/>
      <c r="J85" s="429"/>
      <c r="K85" s="429"/>
      <c r="L85" s="429"/>
      <c r="M85" s="429"/>
      <c r="N85" s="429"/>
      <c r="O85" s="429"/>
      <c r="P85" s="429"/>
      <c r="Q85" s="429"/>
      <c r="R85" s="429"/>
      <c r="S85" s="429"/>
      <c r="T85" s="429"/>
      <c r="U85" s="429"/>
      <c r="V85" s="429"/>
      <c r="W85" s="429"/>
      <c r="X85" s="429"/>
      <c r="Y85" s="429"/>
      <c r="Z85" s="429"/>
      <c r="AA85" s="429"/>
      <c r="AB85" s="429"/>
      <c r="AC85" s="429"/>
      <c r="AD85" s="429"/>
      <c r="AE85" s="429"/>
      <c r="AF85" s="429"/>
      <c r="AG85" s="429"/>
      <c r="AH85" s="429"/>
      <c r="AI85" s="429"/>
      <c r="AJ85" s="429"/>
      <c r="AK85" s="429"/>
      <c r="AL85" s="429"/>
      <c r="AM85" s="429"/>
      <c r="AN85" s="429"/>
      <c r="AO85" s="429"/>
      <c r="AP85" s="429"/>
      <c r="AQ85" s="429"/>
      <c r="AR85" s="429"/>
      <c r="AS85" s="429"/>
      <c r="AT85" s="429"/>
      <c r="AU85" s="429"/>
      <c r="AV85" s="429"/>
      <c r="AW85" s="429"/>
      <c r="AX85" s="429"/>
      <c r="AY85" s="429"/>
      <c r="AZ85" s="429"/>
      <c r="BA85" s="429"/>
      <c r="BB85" s="429"/>
      <c r="BC85" s="429"/>
      <c r="BD85" s="429"/>
      <c r="BE85" s="429"/>
      <c r="BF85" s="429"/>
      <c r="BG85" s="429"/>
      <c r="BH85" s="430"/>
    </row>
    <row r="86" spans="1:66" ht="13.5" thickTop="1" x14ac:dyDescent="0.2">
      <c r="A86" s="800" t="s">
        <v>60</v>
      </c>
      <c r="B86" s="801"/>
      <c r="C86" s="801"/>
      <c r="D86" s="801"/>
      <c r="E86" s="801"/>
      <c r="F86" s="801"/>
      <c r="G86" s="801"/>
      <c r="H86" s="801"/>
      <c r="I86" s="801"/>
      <c r="J86" s="801"/>
      <c r="K86" s="801"/>
      <c r="L86" s="801"/>
      <c r="M86" s="801"/>
      <c r="N86" s="801"/>
      <c r="O86" s="801"/>
      <c r="P86" s="801"/>
      <c r="Q86" s="801"/>
      <c r="R86" s="801"/>
      <c r="S86" s="801"/>
      <c r="T86" s="801"/>
      <c r="U86" s="801"/>
      <c r="V86" s="801"/>
      <c r="W86" s="801"/>
      <c r="X86" s="801"/>
      <c r="Y86" s="761" t="s">
        <v>53</v>
      </c>
      <c r="Z86" s="762"/>
      <c r="AA86" s="762"/>
      <c r="AB86" s="762"/>
      <c r="AC86" s="762"/>
      <c r="AD86" s="762"/>
      <c r="AE86" s="762"/>
      <c r="AF86" s="762"/>
      <c r="AG86" s="762"/>
      <c r="AH86" s="762"/>
      <c r="AI86" s="762"/>
      <c r="AJ86" s="763"/>
      <c r="AK86" s="763"/>
      <c r="AL86" s="763"/>
      <c r="AM86" s="764"/>
      <c r="AN86" s="761" t="s">
        <v>54</v>
      </c>
      <c r="AO86" s="762"/>
      <c r="AP86" s="762"/>
      <c r="AQ86" s="762"/>
      <c r="AR86" s="762"/>
      <c r="AS86" s="762"/>
      <c r="AT86" s="762"/>
      <c r="AU86" s="766"/>
      <c r="AV86" s="763"/>
      <c r="AW86" s="763"/>
      <c r="AX86" s="764"/>
      <c r="AY86" s="608"/>
      <c r="AZ86" s="609"/>
      <c r="BA86" s="239" t="s">
        <v>55</v>
      </c>
      <c r="BB86" s="771"/>
      <c r="BC86" s="771"/>
      <c r="BD86" s="771"/>
      <c r="BE86" s="771"/>
      <c r="BF86" s="771"/>
      <c r="BG86" s="771"/>
      <c r="BH86" s="771"/>
    </row>
    <row r="87" spans="1:66" ht="16.5" customHeight="1" x14ac:dyDescent="0.2">
      <c r="A87" s="802"/>
      <c r="B87" s="801"/>
      <c r="C87" s="801"/>
      <c r="D87" s="801"/>
      <c r="E87" s="801"/>
      <c r="F87" s="801"/>
      <c r="G87" s="801"/>
      <c r="H87" s="801"/>
      <c r="I87" s="801"/>
      <c r="J87" s="801"/>
      <c r="K87" s="801"/>
      <c r="L87" s="801"/>
      <c r="M87" s="801"/>
      <c r="N87" s="801"/>
      <c r="O87" s="801"/>
      <c r="P87" s="801"/>
      <c r="Q87" s="801"/>
      <c r="R87" s="801"/>
      <c r="S87" s="801"/>
      <c r="T87" s="801"/>
      <c r="U87" s="801"/>
      <c r="V87" s="801"/>
      <c r="W87" s="801"/>
      <c r="X87" s="801"/>
      <c r="Y87" s="765"/>
      <c r="Z87" s="766"/>
      <c r="AA87" s="766"/>
      <c r="AB87" s="766"/>
      <c r="AC87" s="767"/>
      <c r="AD87" s="767"/>
      <c r="AE87" s="767"/>
      <c r="AF87" s="767"/>
      <c r="AG87" s="767"/>
      <c r="AH87" s="767"/>
      <c r="AI87" s="767"/>
      <c r="AJ87" s="768"/>
      <c r="AK87" s="768"/>
      <c r="AL87" s="768"/>
      <c r="AM87" s="769"/>
      <c r="AN87" s="770"/>
      <c r="AO87" s="767"/>
      <c r="AP87" s="767"/>
      <c r="AQ87" s="767"/>
      <c r="AR87" s="767"/>
      <c r="AS87" s="767"/>
      <c r="AT87" s="767"/>
      <c r="AU87" s="767"/>
      <c r="AV87" s="768"/>
      <c r="AW87" s="768"/>
      <c r="AX87" s="769"/>
      <c r="AY87" s="608"/>
      <c r="AZ87" s="609"/>
      <c r="BA87" s="772"/>
      <c r="BB87" s="772"/>
      <c r="BC87" s="772"/>
      <c r="BD87" s="772"/>
      <c r="BE87" s="772"/>
      <c r="BF87" s="772"/>
      <c r="BG87" s="772"/>
      <c r="BH87" s="772"/>
    </row>
    <row r="88" spans="1:66" ht="16.5" thickBot="1" x14ac:dyDescent="0.25">
      <c r="A88" s="803"/>
      <c r="B88" s="804"/>
      <c r="C88" s="804"/>
      <c r="D88" s="804"/>
      <c r="E88" s="804"/>
      <c r="F88" s="804"/>
      <c r="G88" s="804"/>
      <c r="H88" s="804"/>
      <c r="I88" s="804"/>
      <c r="J88" s="804"/>
      <c r="K88" s="804"/>
      <c r="L88" s="804"/>
      <c r="M88" s="804"/>
      <c r="N88" s="804"/>
      <c r="O88" s="804"/>
      <c r="P88" s="804"/>
      <c r="Q88" s="804"/>
      <c r="R88" s="804"/>
      <c r="S88" s="804"/>
      <c r="T88" s="804"/>
      <c r="U88" s="804"/>
      <c r="V88" s="804"/>
      <c r="W88" s="804"/>
      <c r="X88" s="804"/>
      <c r="Y88" s="448">
        <f>IF(AND(S11="x",OR(S31="x",S33="x")),0.7,PRODUCT((2*BJ10)+(1*BJ24)+(6*BJ40))/9)</f>
        <v>0</v>
      </c>
      <c r="Z88" s="448"/>
      <c r="AA88" s="448"/>
      <c r="AB88" s="448"/>
      <c r="AC88" s="120"/>
      <c r="AD88" s="449" t="str">
        <f>IF(BL88&lt;=0.25,"POOR",IF(AND(BL88&gt;0.25,BL88&lt;0.5),"FAIR",IF(AND(BL88&gt;=0.5,BL88&lt;0.75),"GOOD",IF(BL88&gt;=0.75,"EXCELLENT",IF(AND(S11="x",OR(S31="x",S33="x")),"GOOD","ERROR: Recheck Variable Scoring")))))</f>
        <v>POOR</v>
      </c>
      <c r="AE88" s="449"/>
      <c r="AF88" s="449"/>
      <c r="AG88" s="449"/>
      <c r="AH88" s="449"/>
      <c r="AI88" s="449"/>
      <c r="AJ88" s="449"/>
      <c r="AK88" s="449"/>
      <c r="AL88" s="449"/>
      <c r="AM88" s="450"/>
      <c r="AN88" s="451">
        <f>IF(AND(S11="x",OR(S31="x",S33="x")),0.7,PRODUCT(1*(BJ10)+2*(BJ24)+4*(BJ55)+3*(BJ69))/10)</f>
        <v>0</v>
      </c>
      <c r="AO88" s="452"/>
      <c r="AP88" s="452"/>
      <c r="AQ88" s="453"/>
      <c r="AR88" s="451" t="str">
        <f>IF(BM88&lt;=0.25,"POOR",IF(AND(BM88&gt;0.25,BM88&lt;0.5),"FAIR",IF(AND(BM88&gt;=0.5,BM88&lt;0.75),"GOOD",IF(BM88&gt;=0.75,"EXCELLENT",IF(AND(S11="x",OR(S31="x",S33="x")),"GOOD","ERROR: Recheck Variable Scoring")))))</f>
        <v>POOR</v>
      </c>
      <c r="AS88" s="452"/>
      <c r="AT88" s="452"/>
      <c r="AU88" s="452"/>
      <c r="AV88" s="452"/>
      <c r="AW88" s="452"/>
      <c r="AX88" s="453"/>
      <c r="AY88" s="610"/>
      <c r="AZ88" s="611"/>
      <c r="BA88" s="451">
        <f>SUM(Y88,AN88)/2</f>
        <v>0</v>
      </c>
      <c r="BB88" s="452"/>
      <c r="BC88" s="452"/>
      <c r="BD88" s="453"/>
      <c r="BE88" s="264" t="str">
        <f>IF(BN88&lt;=0.25,"POOR",IF(AND(BN88&gt;0.25,BN88&lt;0.5),"FAIR",IF(AND(BN88&gt;=0.5,BN88&lt;0.75),"GOOD",IF(BN88&gt;=0.75,"EXCELLENT","ERROR: Recheck Variable Scoring"))))</f>
        <v>POOR</v>
      </c>
      <c r="BF88" s="265"/>
      <c r="BG88" s="265"/>
      <c r="BH88" s="266"/>
      <c r="BL88" s="7">
        <f>ROUND(Y88,2)</f>
        <v>0</v>
      </c>
      <c r="BM88" s="7">
        <f>ROUND(AN88,2)</f>
        <v>0</v>
      </c>
      <c r="BN88" s="7">
        <f>ROUND(BA88,2)</f>
        <v>0</v>
      </c>
    </row>
    <row r="89" spans="1:66" x14ac:dyDescent="0.2">
      <c r="A89" s="797"/>
      <c r="B89" s="798"/>
      <c r="C89" s="798"/>
      <c r="D89" s="798"/>
      <c r="E89" s="798"/>
      <c r="F89" s="798"/>
      <c r="G89" s="798"/>
      <c r="H89" s="798"/>
      <c r="I89" s="798"/>
      <c r="J89" s="798"/>
      <c r="K89" s="798"/>
      <c r="L89" s="798"/>
      <c r="M89" s="798"/>
      <c r="N89" s="798"/>
      <c r="O89" s="798"/>
      <c r="P89" s="798"/>
      <c r="Q89" s="798"/>
      <c r="R89" s="798"/>
      <c r="S89" s="798"/>
      <c r="T89" s="798"/>
      <c r="U89" s="798"/>
      <c r="V89" s="798"/>
      <c r="W89" s="798"/>
      <c r="X89" s="798"/>
      <c r="Y89" s="147"/>
      <c r="Z89" s="147"/>
      <c r="AA89" s="147"/>
      <c r="AB89" s="147"/>
      <c r="AC89" s="798"/>
      <c r="AD89" s="798"/>
      <c r="AE89" s="798"/>
      <c r="AF89" s="798"/>
      <c r="AG89" s="798"/>
      <c r="AH89" s="798"/>
      <c r="AI89" s="798"/>
      <c r="AJ89" s="798"/>
      <c r="AK89" s="798"/>
      <c r="AL89" s="798"/>
      <c r="AM89" s="798"/>
      <c r="AN89" s="798"/>
      <c r="AO89" s="798"/>
      <c r="AP89" s="798"/>
      <c r="AQ89" s="798"/>
      <c r="AR89" s="798"/>
      <c r="AS89" s="798"/>
      <c r="AT89" s="798"/>
      <c r="AU89" s="798"/>
      <c r="AV89" s="798"/>
      <c r="AW89" s="798"/>
      <c r="AX89" s="798"/>
      <c r="AY89" s="798"/>
      <c r="AZ89" s="798"/>
      <c r="BA89" s="798"/>
      <c r="BB89" s="798"/>
      <c r="BC89" s="798"/>
      <c r="BD89" s="798"/>
      <c r="BE89" s="798"/>
      <c r="BF89" s="798"/>
      <c r="BG89" s="798"/>
      <c r="BH89" s="799"/>
    </row>
    <row r="90" spans="1:66" s="30" customFormat="1" ht="16.5" thickBot="1" x14ac:dyDescent="0.25">
      <c r="A90" s="479" t="s">
        <v>46</v>
      </c>
      <c r="B90" s="480"/>
      <c r="C90" s="480"/>
      <c r="D90" s="480"/>
      <c r="E90" s="480"/>
      <c r="F90" s="480"/>
      <c r="G90" s="480"/>
      <c r="H90" s="480"/>
      <c r="I90" s="480"/>
      <c r="J90" s="480"/>
      <c r="K90" s="480"/>
      <c r="L90" s="480"/>
      <c r="M90" s="480"/>
      <c r="N90" s="480"/>
      <c r="O90" s="480"/>
      <c r="P90" s="480"/>
      <c r="Q90" s="480"/>
      <c r="R90" s="480"/>
      <c r="S90" s="480"/>
      <c r="T90" s="480"/>
      <c r="U90" s="480"/>
      <c r="V90" s="480"/>
      <c r="W90" s="480"/>
      <c r="X90" s="480"/>
      <c r="Y90" s="480"/>
      <c r="Z90" s="480"/>
      <c r="AA90" s="480"/>
      <c r="AB90" s="480"/>
      <c r="AC90" s="480"/>
      <c r="AD90" s="480"/>
      <c r="AE90" s="480"/>
      <c r="AF90" s="480"/>
      <c r="AG90" s="480"/>
      <c r="AH90" s="480"/>
      <c r="AI90" s="480"/>
      <c r="AJ90" s="480"/>
      <c r="AK90" s="480"/>
      <c r="AL90" s="480"/>
      <c r="AM90" s="480"/>
      <c r="AN90" s="480"/>
      <c r="AO90" s="480"/>
      <c r="AP90" s="480"/>
      <c r="AQ90" s="480"/>
      <c r="AR90" s="480"/>
      <c r="AS90" s="480"/>
      <c r="AT90" s="480"/>
      <c r="AU90" s="480"/>
      <c r="AV90" s="480"/>
      <c r="AW90" s="480"/>
      <c r="AX90" s="480"/>
      <c r="AY90" s="480"/>
      <c r="AZ90" s="480"/>
      <c r="BA90" s="480"/>
      <c r="BB90" s="480"/>
      <c r="BC90" s="480"/>
      <c r="BD90" s="480"/>
      <c r="BE90" s="480"/>
      <c r="BF90" s="480"/>
      <c r="BG90" s="480"/>
      <c r="BH90" s="481"/>
      <c r="BI90" s="4"/>
      <c r="BJ90" s="4"/>
      <c r="BK90" s="4"/>
    </row>
    <row r="91" spans="1:66" s="30" customFormat="1" ht="15.75" thickTop="1" x14ac:dyDescent="0.2">
      <c r="A91" s="773" t="s">
        <v>61</v>
      </c>
      <c r="B91" s="774"/>
      <c r="C91" s="774"/>
      <c r="D91" s="774"/>
      <c r="E91" s="774"/>
      <c r="F91" s="774"/>
      <c r="G91" s="774"/>
      <c r="H91" s="774"/>
      <c r="I91" s="774"/>
      <c r="J91" s="774"/>
      <c r="K91" s="774"/>
      <c r="L91" s="774"/>
      <c r="M91" s="774"/>
      <c r="N91" s="774"/>
      <c r="O91" s="774"/>
      <c r="P91" s="774"/>
      <c r="Q91" s="774"/>
      <c r="R91" s="774"/>
      <c r="S91" s="774"/>
      <c r="T91" s="774"/>
      <c r="U91" s="774"/>
      <c r="V91" s="774"/>
      <c r="W91" s="774"/>
      <c r="X91" s="775"/>
      <c r="Y91" s="780" t="s">
        <v>56</v>
      </c>
      <c r="Z91" s="781"/>
      <c r="AA91" s="781"/>
      <c r="AB91" s="781"/>
      <c r="AC91" s="781"/>
      <c r="AD91" s="781"/>
      <c r="AE91" s="781"/>
      <c r="AF91" s="781"/>
      <c r="AG91" s="781"/>
      <c r="AH91" s="781"/>
      <c r="AI91" s="781"/>
      <c r="AJ91" s="782"/>
      <c r="AK91" s="782"/>
      <c r="AL91" s="782"/>
      <c r="AM91" s="783"/>
      <c r="AN91" s="787" t="s">
        <v>57</v>
      </c>
      <c r="AO91" s="787"/>
      <c r="AP91" s="787"/>
      <c r="AQ91" s="787"/>
      <c r="AR91" s="787"/>
      <c r="AS91" s="787"/>
      <c r="AT91" s="787"/>
      <c r="AU91" s="788"/>
      <c r="AV91" s="789"/>
      <c r="AW91" s="789"/>
      <c r="AX91" s="789"/>
      <c r="AY91" s="792"/>
      <c r="AZ91" s="609"/>
      <c r="BA91" s="793" t="s">
        <v>58</v>
      </c>
      <c r="BB91" s="794"/>
      <c r="BC91" s="794"/>
      <c r="BD91" s="794"/>
      <c r="BE91" s="794"/>
      <c r="BF91" s="794"/>
      <c r="BG91" s="794"/>
      <c r="BH91" s="794"/>
      <c r="BI91" s="4"/>
      <c r="BJ91" s="4"/>
      <c r="BK91" s="4"/>
    </row>
    <row r="92" spans="1:66" s="30" customFormat="1" ht="15" x14ac:dyDescent="0.2">
      <c r="A92" s="776"/>
      <c r="B92" s="774"/>
      <c r="C92" s="774"/>
      <c r="D92" s="774"/>
      <c r="E92" s="774"/>
      <c r="F92" s="774"/>
      <c r="G92" s="774"/>
      <c r="H92" s="774"/>
      <c r="I92" s="774"/>
      <c r="J92" s="774"/>
      <c r="K92" s="774"/>
      <c r="L92" s="774"/>
      <c r="M92" s="774"/>
      <c r="N92" s="774"/>
      <c r="O92" s="774"/>
      <c r="P92" s="774"/>
      <c r="Q92" s="774"/>
      <c r="R92" s="774"/>
      <c r="S92" s="774"/>
      <c r="T92" s="774"/>
      <c r="U92" s="774"/>
      <c r="V92" s="774"/>
      <c r="W92" s="774"/>
      <c r="X92" s="775"/>
      <c r="Y92" s="784"/>
      <c r="Z92" s="785"/>
      <c r="AA92" s="785"/>
      <c r="AB92" s="785"/>
      <c r="AC92" s="785"/>
      <c r="AD92" s="785"/>
      <c r="AE92" s="785"/>
      <c r="AF92" s="785"/>
      <c r="AG92" s="785"/>
      <c r="AH92" s="785"/>
      <c r="AI92" s="785"/>
      <c r="AJ92" s="785"/>
      <c r="AK92" s="785"/>
      <c r="AL92" s="785"/>
      <c r="AM92" s="786"/>
      <c r="AN92" s="790"/>
      <c r="AO92" s="790"/>
      <c r="AP92" s="790"/>
      <c r="AQ92" s="790"/>
      <c r="AR92" s="790"/>
      <c r="AS92" s="790"/>
      <c r="AT92" s="790"/>
      <c r="AU92" s="790"/>
      <c r="AV92" s="791"/>
      <c r="AW92" s="791"/>
      <c r="AX92" s="791"/>
      <c r="AY92" s="608"/>
      <c r="AZ92" s="609"/>
      <c r="BA92" s="795"/>
      <c r="BB92" s="795"/>
      <c r="BC92" s="795"/>
      <c r="BD92" s="795"/>
      <c r="BE92" s="795"/>
      <c r="BF92" s="795"/>
      <c r="BG92" s="795"/>
      <c r="BH92" s="795"/>
      <c r="BI92" s="4"/>
      <c r="BJ92" s="4"/>
      <c r="BK92" s="4"/>
    </row>
    <row r="93" spans="1:66" s="30" customFormat="1" ht="15.75" x14ac:dyDescent="0.2">
      <c r="A93" s="776"/>
      <c r="B93" s="774"/>
      <c r="C93" s="774"/>
      <c r="D93" s="774"/>
      <c r="E93" s="774"/>
      <c r="F93" s="774"/>
      <c r="G93" s="774"/>
      <c r="H93" s="774"/>
      <c r="I93" s="774"/>
      <c r="J93" s="774"/>
      <c r="K93" s="774"/>
      <c r="L93" s="774"/>
      <c r="M93" s="774"/>
      <c r="N93" s="774"/>
      <c r="O93" s="774"/>
      <c r="P93" s="774"/>
      <c r="Q93" s="774"/>
      <c r="R93" s="774"/>
      <c r="S93" s="774"/>
      <c r="T93" s="774"/>
      <c r="U93" s="774"/>
      <c r="V93" s="774"/>
      <c r="W93" s="774"/>
      <c r="X93" s="775"/>
      <c r="Y93" s="473">
        <f>IF(OR(BG9="x",BG24="x"),"STOP",IF(AND(BG11="x",OR(BG25="x",BG29="x",BG31="x",BG33="x"),OR(BG48="x",BG49="x")),0.7,PRODUCT((2*BK10)+(1*BK24)+(6*BK40))/9))</f>
        <v>0</v>
      </c>
      <c r="Z93" s="474"/>
      <c r="AA93" s="474"/>
      <c r="AB93" s="475"/>
      <c r="AC93" s="24"/>
      <c r="AD93" s="805" t="str">
        <f>IF(BL93="STOP","POOR",IF(BL93&lt;=0.25,"POOR",IF(AND(BL93&gt;0.25,BL93&lt;0.5),"FAIR",IF(AND(BL93&gt;=0.5,BL93&lt;0.75),"GOOD",IF(BL93&gt;=0.75,"EXCELLENT",IF(AND(BG11="x",OR(BG25="x",BG29="x",BG31="x",BG33="x"),OR(BG48="x",BG49="x")),"GOOD","ERROR: Recheck Variable Scoring"))))))</f>
        <v>POOR</v>
      </c>
      <c r="AE93" s="805"/>
      <c r="AF93" s="805"/>
      <c r="AG93" s="805"/>
      <c r="AH93" s="805"/>
      <c r="AI93" s="805"/>
      <c r="AJ93" s="805"/>
      <c r="AK93" s="805"/>
      <c r="AL93" s="805"/>
      <c r="AM93" s="806"/>
      <c r="AN93" s="473">
        <f>IF(OR(BG9="x",BG24="x"),"STOP",IF(AND(BG11="x",OR(BG25="x",BG29="x",BG31="x",BG33="x"),OR(BF61="x",BF62="x",BF63="x"),OR(BG76="x",BG77="x")),0.7,PRODUCT(1*(BK10)+2*(BK24)+4*(BK55)+3*(BK69))/10))</f>
        <v>0</v>
      </c>
      <c r="AO93" s="474"/>
      <c r="AP93" s="474"/>
      <c r="AQ93" s="475"/>
      <c r="AR93" s="473" t="str">
        <f>IF(BM93="STOP","POOR",IF(BM93&lt;=0.25,"POOR",IF(AND(BM93&gt;0.25,BM93&lt;0.5),"FAIR",IF(AND(BM93&gt;=0.5,BM93&lt;0.75),"GOOD",IF(BM93&gt;=0.75,"EXCELLENT",IF(AND(BG11="x",OR(BG25="x",BG29="x",BG31="x",BG33="x"),OR(BF61="x",BF62="x",BF63="x"),OR(BG76="x",BG77="x")),"GOOD","ERROR: Recheck Variable Scoring"))))))</f>
        <v>POOR</v>
      </c>
      <c r="AS93" s="474"/>
      <c r="AT93" s="474"/>
      <c r="AU93" s="474"/>
      <c r="AV93" s="474"/>
      <c r="AW93" s="474"/>
      <c r="AX93" s="475"/>
      <c r="AY93" s="608"/>
      <c r="AZ93" s="609"/>
      <c r="BA93" s="465">
        <f>IF(OR(BG9="x",BG24="x"),"STOP",SUM(Y93,AN93)/2)</f>
        <v>0</v>
      </c>
      <c r="BB93" s="465"/>
      <c r="BC93" s="465"/>
      <c r="BD93" s="465"/>
      <c r="BE93" s="467" t="str">
        <f>IF(BN93="STOP", "POOR",IF(BN93&lt;=0.25,"POOR",IF(AND(BN93&gt;0.25,BN93&lt;0.5),"FAIR",IF(AND(BN93&gt;=0.5,BN93&lt;0.75),"GOOD",IF(BN93&gt;=0.75,"EXCELLENT", "ERROR: Recheck Variable Scoring")))))</f>
        <v>POOR</v>
      </c>
      <c r="BF93" s="468"/>
      <c r="BG93" s="468"/>
      <c r="BH93" s="469"/>
      <c r="BI93" s="4"/>
      <c r="BJ93" s="4"/>
      <c r="BK93" s="4"/>
      <c r="BL93" s="7">
        <f>IF(Y93="STOP", "STOP",ROUND(Y93,2))</f>
        <v>0</v>
      </c>
      <c r="BM93" s="7">
        <f>IF(AN93="STOP", "STOP",ROUND(AN93,2))</f>
        <v>0</v>
      </c>
      <c r="BN93" s="7">
        <f>IF(BA93="STOP", "STOP",ROUND(BA93,2))</f>
        <v>0</v>
      </c>
    </row>
    <row r="94" spans="1:66" s="30" customFormat="1" ht="16.5" thickBot="1" x14ac:dyDescent="0.25">
      <c r="A94" s="777"/>
      <c r="B94" s="778"/>
      <c r="C94" s="778"/>
      <c r="D94" s="778"/>
      <c r="E94" s="778"/>
      <c r="F94" s="778"/>
      <c r="G94" s="778"/>
      <c r="H94" s="778"/>
      <c r="I94" s="778"/>
      <c r="J94" s="778"/>
      <c r="K94" s="778"/>
      <c r="L94" s="778"/>
      <c r="M94" s="778"/>
      <c r="N94" s="778"/>
      <c r="O94" s="778"/>
      <c r="P94" s="778"/>
      <c r="Q94" s="778"/>
      <c r="R94" s="778"/>
      <c r="S94" s="778"/>
      <c r="T94" s="778"/>
      <c r="U94" s="778"/>
      <c r="V94" s="778"/>
      <c r="W94" s="778"/>
      <c r="X94" s="779"/>
      <c r="Y94" s="476"/>
      <c r="Z94" s="477"/>
      <c r="AA94" s="477"/>
      <c r="AB94" s="478"/>
      <c r="AC94" s="25"/>
      <c r="AD94" s="807"/>
      <c r="AE94" s="807"/>
      <c r="AF94" s="807"/>
      <c r="AG94" s="807"/>
      <c r="AH94" s="807"/>
      <c r="AI94" s="807"/>
      <c r="AJ94" s="807"/>
      <c r="AK94" s="807"/>
      <c r="AL94" s="807"/>
      <c r="AM94" s="808"/>
      <c r="AN94" s="476"/>
      <c r="AO94" s="477"/>
      <c r="AP94" s="477"/>
      <c r="AQ94" s="478"/>
      <c r="AR94" s="476"/>
      <c r="AS94" s="477"/>
      <c r="AT94" s="477"/>
      <c r="AU94" s="477"/>
      <c r="AV94" s="477"/>
      <c r="AW94" s="477"/>
      <c r="AX94" s="478"/>
      <c r="AY94" s="610"/>
      <c r="AZ94" s="611"/>
      <c r="BA94" s="466"/>
      <c r="BB94" s="466"/>
      <c r="BC94" s="466"/>
      <c r="BD94" s="466"/>
      <c r="BE94" s="470"/>
      <c r="BF94" s="471"/>
      <c r="BG94" s="471"/>
      <c r="BH94" s="472"/>
      <c r="BI94" s="4"/>
      <c r="BJ94" s="4"/>
      <c r="BK94" s="4"/>
    </row>
    <row r="95" spans="1:66" s="30" customFormat="1" ht="16.5" thickBot="1" x14ac:dyDescent="0.25">
      <c r="A95" s="796"/>
      <c r="B95" s="147"/>
      <c r="C95" s="147"/>
      <c r="D95" s="147"/>
      <c r="E95" s="147"/>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47"/>
      <c r="BH95" s="318"/>
      <c r="BI95" s="4"/>
      <c r="BJ95" s="4"/>
      <c r="BK95" s="4"/>
    </row>
    <row r="96" spans="1:66" s="30" customFormat="1" ht="15" customHeight="1" x14ac:dyDescent="0.2">
      <c r="A96" s="836" t="s">
        <v>35</v>
      </c>
      <c r="B96" s="837"/>
      <c r="C96" s="837"/>
      <c r="D96" s="837"/>
      <c r="E96" s="837"/>
      <c r="F96" s="837"/>
      <c r="G96" s="837"/>
      <c r="H96" s="837"/>
      <c r="I96" s="837"/>
      <c r="J96" s="837"/>
      <c r="K96" s="837"/>
      <c r="L96" s="837"/>
      <c r="M96" s="837"/>
      <c r="N96" s="837"/>
      <c r="O96" s="837"/>
      <c r="P96" s="837"/>
      <c r="Q96" s="837"/>
      <c r="R96" s="837"/>
      <c r="S96" s="837"/>
      <c r="T96" s="837"/>
      <c r="U96" s="837"/>
      <c r="V96" s="837"/>
      <c r="W96" s="837"/>
      <c r="X96" s="837"/>
      <c r="Y96" s="837"/>
      <c r="Z96" s="837"/>
      <c r="AA96" s="837"/>
      <c r="AB96" s="837"/>
      <c r="AC96" s="837"/>
      <c r="AD96" s="837"/>
      <c r="AE96" s="837"/>
      <c r="AF96" s="837"/>
      <c r="AG96" s="837"/>
      <c r="AH96" s="837"/>
      <c r="AI96" s="837"/>
      <c r="AJ96" s="837"/>
      <c r="AK96" s="837"/>
      <c r="AL96" s="837"/>
      <c r="AM96" s="837"/>
      <c r="AN96" s="837"/>
      <c r="AO96" s="837"/>
      <c r="AP96" s="837"/>
      <c r="AQ96" s="837"/>
      <c r="AR96" s="837"/>
      <c r="AS96" s="837"/>
      <c r="AT96" s="837"/>
      <c r="AU96" s="837"/>
      <c r="AV96" s="837"/>
      <c r="AW96" s="837"/>
      <c r="AX96" s="837"/>
      <c r="AY96" s="837"/>
      <c r="AZ96" s="837"/>
      <c r="BA96" s="837"/>
      <c r="BB96" s="837"/>
      <c r="BC96" s="837"/>
      <c r="BD96" s="837"/>
      <c r="BE96" s="837"/>
      <c r="BF96" s="837"/>
      <c r="BG96" s="837"/>
      <c r="BH96" s="838"/>
      <c r="BI96" s="4"/>
      <c r="BJ96" s="4"/>
      <c r="BK96" s="4"/>
    </row>
    <row r="97" spans="1:60" ht="13.5" thickBot="1" x14ac:dyDescent="0.25">
      <c r="A97" s="839"/>
      <c r="B97" s="840"/>
      <c r="C97" s="840"/>
      <c r="D97" s="840"/>
      <c r="E97" s="840"/>
      <c r="F97" s="840"/>
      <c r="G97" s="840"/>
      <c r="H97" s="840"/>
      <c r="I97" s="840"/>
      <c r="J97" s="840"/>
      <c r="K97" s="840"/>
      <c r="L97" s="840"/>
      <c r="M97" s="840"/>
      <c r="N97" s="840"/>
      <c r="O97" s="840"/>
      <c r="P97" s="840"/>
      <c r="Q97" s="840"/>
      <c r="R97" s="840"/>
      <c r="S97" s="840"/>
      <c r="T97" s="840"/>
      <c r="U97" s="840"/>
      <c r="V97" s="840"/>
      <c r="W97" s="840"/>
      <c r="X97" s="840"/>
      <c r="Y97" s="840"/>
      <c r="Z97" s="840"/>
      <c r="AA97" s="840"/>
      <c r="AB97" s="840"/>
      <c r="AC97" s="840"/>
      <c r="AD97" s="840"/>
      <c r="AE97" s="840"/>
      <c r="AF97" s="840"/>
      <c r="AG97" s="840"/>
      <c r="AH97" s="840"/>
      <c r="AI97" s="840"/>
      <c r="AJ97" s="840"/>
      <c r="AK97" s="840"/>
      <c r="AL97" s="840"/>
      <c r="AM97" s="840"/>
      <c r="AN97" s="840"/>
      <c r="AO97" s="840"/>
      <c r="AP97" s="840"/>
      <c r="AQ97" s="840"/>
      <c r="AR97" s="840"/>
      <c r="AS97" s="840"/>
      <c r="AT97" s="840"/>
      <c r="AU97" s="840"/>
      <c r="AV97" s="840"/>
      <c r="AW97" s="840"/>
      <c r="AX97" s="840"/>
      <c r="AY97" s="840"/>
      <c r="AZ97" s="840"/>
      <c r="BA97" s="840"/>
      <c r="BB97" s="840"/>
      <c r="BC97" s="840"/>
      <c r="BD97" s="840"/>
      <c r="BE97" s="840"/>
      <c r="BF97" s="840"/>
      <c r="BG97" s="840"/>
      <c r="BH97" s="841"/>
    </row>
    <row r="98" spans="1:60" ht="15" x14ac:dyDescent="0.2">
      <c r="A98" s="842" t="s">
        <v>11</v>
      </c>
      <c r="B98" s="843"/>
      <c r="C98" s="843"/>
      <c r="D98" s="843"/>
      <c r="E98" s="843"/>
      <c r="F98" s="843"/>
      <c r="G98" s="843"/>
      <c r="H98" s="843"/>
      <c r="I98" s="843"/>
      <c r="J98" s="843"/>
      <c r="K98" s="843"/>
      <c r="L98" s="843"/>
      <c r="M98" s="843"/>
      <c r="N98" s="843"/>
      <c r="O98" s="843"/>
      <c r="P98" s="843"/>
      <c r="Q98" s="843"/>
      <c r="R98" s="843"/>
      <c r="S98" s="843"/>
      <c r="T98" s="843"/>
      <c r="U98" s="843"/>
      <c r="V98" s="843"/>
      <c r="W98" s="843"/>
      <c r="X98" s="843"/>
      <c r="Y98" s="843"/>
      <c r="Z98" s="843"/>
      <c r="AA98" s="843"/>
      <c r="AB98" s="843"/>
      <c r="AC98" s="843"/>
      <c r="AD98" s="843"/>
      <c r="AE98" s="843"/>
      <c r="AF98" s="843"/>
      <c r="AG98" s="843"/>
      <c r="AH98" s="843"/>
      <c r="AI98" s="843"/>
      <c r="AJ98" s="843"/>
      <c r="AK98" s="843"/>
      <c r="AL98" s="843"/>
      <c r="AM98" s="843"/>
      <c r="AN98" s="843"/>
      <c r="AO98" s="843"/>
      <c r="AP98" s="843"/>
      <c r="AQ98" s="843"/>
      <c r="AR98" s="843"/>
      <c r="AS98" s="843"/>
      <c r="AT98" s="843"/>
      <c r="AU98" s="843"/>
      <c r="AV98" s="843"/>
      <c r="AW98" s="843"/>
      <c r="AX98" s="843"/>
      <c r="AY98" s="843"/>
      <c r="AZ98" s="843"/>
      <c r="BA98" s="843"/>
      <c r="BB98" s="843"/>
      <c r="BC98" s="843"/>
      <c r="BD98" s="843"/>
      <c r="BE98" s="843"/>
      <c r="BF98" s="843"/>
      <c r="BG98" s="843"/>
      <c r="BH98" s="844"/>
    </row>
    <row r="99" spans="1:60" ht="15" x14ac:dyDescent="0.2">
      <c r="A99" s="845" t="s">
        <v>12</v>
      </c>
      <c r="B99" s="846"/>
      <c r="C99" s="846"/>
      <c r="D99" s="846"/>
      <c r="E99" s="846"/>
      <c r="F99" s="846"/>
      <c r="G99" s="846"/>
      <c r="H99" s="846"/>
      <c r="I99" s="846"/>
      <c r="J99" s="846"/>
      <c r="K99" s="846"/>
      <c r="L99" s="846"/>
      <c r="M99" s="846"/>
      <c r="N99" s="846"/>
      <c r="O99" s="846"/>
      <c r="P99" s="846"/>
      <c r="Q99" s="846"/>
      <c r="R99" s="846"/>
      <c r="S99" s="846"/>
      <c r="T99" s="846"/>
      <c r="U99" s="846"/>
      <c r="V99" s="846"/>
      <c r="W99" s="846"/>
      <c r="X99" s="846"/>
      <c r="Y99" s="846"/>
      <c r="Z99" s="846"/>
      <c r="AA99" s="846"/>
      <c r="AB99" s="846"/>
      <c r="AC99" s="846"/>
      <c r="AD99" s="846"/>
      <c r="AE99" s="846"/>
      <c r="AF99" s="846"/>
      <c r="AG99" s="846"/>
      <c r="AH99" s="846"/>
      <c r="AI99" s="846"/>
      <c r="AJ99" s="846"/>
      <c r="AK99" s="846"/>
      <c r="AL99" s="846"/>
      <c r="AM99" s="846"/>
      <c r="AN99" s="846"/>
      <c r="AO99" s="846"/>
      <c r="AP99" s="846"/>
      <c r="AQ99" s="846"/>
      <c r="AR99" s="846"/>
      <c r="AS99" s="846"/>
      <c r="AT99" s="846"/>
      <c r="AU99" s="846"/>
      <c r="AV99" s="846"/>
      <c r="AW99" s="846"/>
      <c r="AX99" s="846"/>
      <c r="AY99" s="846"/>
      <c r="AZ99" s="846"/>
      <c r="BA99" s="846"/>
      <c r="BB99" s="846"/>
      <c r="BC99" s="846"/>
      <c r="BD99" s="846"/>
      <c r="BE99" s="846"/>
      <c r="BF99" s="846"/>
      <c r="BG99" s="846"/>
      <c r="BH99" s="847"/>
    </row>
    <row r="100" spans="1:60" ht="15" x14ac:dyDescent="0.2">
      <c r="A100" s="845" t="s">
        <v>13</v>
      </c>
      <c r="B100" s="846"/>
      <c r="C100" s="846"/>
      <c r="D100" s="846"/>
      <c r="E100" s="846"/>
      <c r="F100" s="846"/>
      <c r="G100" s="846"/>
      <c r="H100" s="846"/>
      <c r="I100" s="846"/>
      <c r="J100" s="846"/>
      <c r="K100" s="846"/>
      <c r="L100" s="846"/>
      <c r="M100" s="846"/>
      <c r="N100" s="846"/>
      <c r="O100" s="846"/>
      <c r="P100" s="846"/>
      <c r="Q100" s="846"/>
      <c r="R100" s="846"/>
      <c r="S100" s="846"/>
      <c r="T100" s="846"/>
      <c r="U100" s="846"/>
      <c r="V100" s="846"/>
      <c r="W100" s="846"/>
      <c r="X100" s="846"/>
      <c r="Y100" s="846"/>
      <c r="Z100" s="846"/>
      <c r="AA100" s="846"/>
      <c r="AB100" s="846"/>
      <c r="AC100" s="846"/>
      <c r="AD100" s="846"/>
      <c r="AE100" s="846"/>
      <c r="AF100" s="846"/>
      <c r="AG100" s="846"/>
      <c r="AH100" s="846"/>
      <c r="AI100" s="846"/>
      <c r="AJ100" s="846"/>
      <c r="AK100" s="846"/>
      <c r="AL100" s="846"/>
      <c r="AM100" s="846"/>
      <c r="AN100" s="846"/>
      <c r="AO100" s="846"/>
      <c r="AP100" s="846"/>
      <c r="AQ100" s="846"/>
      <c r="AR100" s="846"/>
      <c r="AS100" s="846"/>
      <c r="AT100" s="846"/>
      <c r="AU100" s="846"/>
      <c r="AV100" s="846"/>
      <c r="AW100" s="846"/>
      <c r="AX100" s="846"/>
      <c r="AY100" s="846"/>
      <c r="AZ100" s="846"/>
      <c r="BA100" s="846"/>
      <c r="BB100" s="846"/>
      <c r="BC100" s="846"/>
      <c r="BD100" s="846"/>
      <c r="BE100" s="846"/>
      <c r="BF100" s="846"/>
      <c r="BG100" s="846"/>
      <c r="BH100" s="847"/>
    </row>
    <row r="101" spans="1:60" ht="15" x14ac:dyDescent="0.2">
      <c r="A101" s="845" t="s">
        <v>14</v>
      </c>
      <c r="B101" s="846"/>
      <c r="C101" s="846"/>
      <c r="D101" s="846"/>
      <c r="E101" s="846"/>
      <c r="F101" s="846"/>
      <c r="G101" s="846"/>
      <c r="H101" s="846"/>
      <c r="I101" s="846"/>
      <c r="J101" s="846"/>
      <c r="K101" s="846"/>
      <c r="L101" s="846"/>
      <c r="M101" s="846"/>
      <c r="N101" s="846"/>
      <c r="O101" s="846"/>
      <c r="P101" s="846"/>
      <c r="Q101" s="846"/>
      <c r="R101" s="846"/>
      <c r="S101" s="846"/>
      <c r="T101" s="846"/>
      <c r="U101" s="846"/>
      <c r="V101" s="846"/>
      <c r="W101" s="846"/>
      <c r="X101" s="846"/>
      <c r="Y101" s="846"/>
      <c r="Z101" s="846"/>
      <c r="AA101" s="846"/>
      <c r="AB101" s="846"/>
      <c r="AC101" s="846"/>
      <c r="AD101" s="846"/>
      <c r="AE101" s="846"/>
      <c r="AF101" s="846"/>
      <c r="AG101" s="846"/>
      <c r="AH101" s="846"/>
      <c r="AI101" s="846"/>
      <c r="AJ101" s="846"/>
      <c r="AK101" s="846"/>
      <c r="AL101" s="846"/>
      <c r="AM101" s="846"/>
      <c r="AN101" s="846"/>
      <c r="AO101" s="846"/>
      <c r="AP101" s="846"/>
      <c r="AQ101" s="846"/>
      <c r="AR101" s="846"/>
      <c r="AS101" s="846"/>
      <c r="AT101" s="846"/>
      <c r="AU101" s="846"/>
      <c r="AV101" s="846"/>
      <c r="AW101" s="846"/>
      <c r="AX101" s="846"/>
      <c r="AY101" s="846"/>
      <c r="AZ101" s="846"/>
      <c r="BA101" s="846"/>
      <c r="BB101" s="846"/>
      <c r="BC101" s="846"/>
      <c r="BD101" s="846"/>
      <c r="BE101" s="846"/>
      <c r="BF101" s="846"/>
      <c r="BG101" s="846"/>
      <c r="BH101" s="847"/>
    </row>
    <row r="102" spans="1:60" ht="16.5" thickBot="1" x14ac:dyDescent="0.25">
      <c r="A102" s="758"/>
      <c r="B102" s="759"/>
      <c r="C102" s="759"/>
      <c r="D102" s="759"/>
      <c r="E102" s="759"/>
      <c r="F102" s="759"/>
      <c r="G102" s="759"/>
      <c r="H102" s="759"/>
      <c r="I102" s="759"/>
      <c r="J102" s="759"/>
      <c r="K102" s="759"/>
      <c r="L102" s="759"/>
      <c r="M102" s="759"/>
      <c r="N102" s="759"/>
      <c r="O102" s="759"/>
      <c r="P102" s="759"/>
      <c r="Q102" s="759"/>
      <c r="R102" s="759"/>
      <c r="S102" s="759"/>
      <c r="T102" s="759"/>
      <c r="U102" s="759"/>
      <c r="V102" s="759"/>
      <c r="W102" s="759"/>
      <c r="X102" s="759"/>
      <c r="Y102" s="759"/>
      <c r="Z102" s="759"/>
      <c r="AA102" s="759"/>
      <c r="AB102" s="759"/>
      <c r="AC102" s="759"/>
      <c r="AD102" s="759"/>
      <c r="AE102" s="759"/>
      <c r="AF102" s="759"/>
      <c r="AG102" s="759"/>
      <c r="AH102" s="759"/>
      <c r="AI102" s="759"/>
      <c r="AJ102" s="759"/>
      <c r="AK102" s="759"/>
      <c r="AL102" s="759"/>
      <c r="AM102" s="759"/>
      <c r="AN102" s="759"/>
      <c r="AO102" s="759"/>
      <c r="AP102" s="759"/>
      <c r="AQ102" s="759"/>
      <c r="AR102" s="759"/>
      <c r="AS102" s="759"/>
      <c r="AT102" s="759"/>
      <c r="AU102" s="759"/>
      <c r="AV102" s="759"/>
      <c r="AW102" s="759"/>
      <c r="AX102" s="759"/>
      <c r="AY102" s="759"/>
      <c r="AZ102" s="759"/>
      <c r="BA102" s="759"/>
      <c r="BB102" s="759"/>
      <c r="BC102" s="759"/>
      <c r="BD102" s="759"/>
      <c r="BE102" s="759"/>
      <c r="BF102" s="759"/>
      <c r="BG102" s="759"/>
      <c r="BH102" s="760"/>
    </row>
    <row r="103" spans="1:60" ht="16.5" thickBot="1" x14ac:dyDescent="0.25">
      <c r="A103" s="756" t="s">
        <v>41</v>
      </c>
      <c r="B103" s="419"/>
      <c r="C103" s="419"/>
      <c r="D103" s="419"/>
      <c r="E103" s="419"/>
      <c r="F103" s="419"/>
      <c r="G103" s="419"/>
      <c r="H103" s="419"/>
      <c r="I103" s="419"/>
      <c r="J103" s="419"/>
      <c r="K103" s="419"/>
      <c r="L103" s="419"/>
      <c r="M103" s="419"/>
      <c r="N103" s="419"/>
      <c r="O103" s="419"/>
      <c r="P103" s="419"/>
      <c r="Q103" s="419"/>
      <c r="R103" s="419"/>
      <c r="S103" s="419"/>
      <c r="T103" s="419"/>
      <c r="U103" s="419"/>
      <c r="V103" s="419"/>
      <c r="W103" s="419"/>
      <c r="X103" s="419"/>
      <c r="Y103" s="419"/>
      <c r="Z103" s="419"/>
      <c r="AA103" s="419"/>
      <c r="AB103" s="419"/>
      <c r="AC103" s="419"/>
      <c r="AD103" s="419"/>
      <c r="AE103" s="419"/>
      <c r="AF103" s="419"/>
      <c r="AG103" s="419"/>
      <c r="AH103" s="419"/>
      <c r="AI103" s="419"/>
      <c r="AJ103" s="419"/>
      <c r="AK103" s="419"/>
      <c r="AL103" s="419"/>
      <c r="AM103" s="419"/>
      <c r="AN103" s="419"/>
      <c r="AO103" s="419"/>
      <c r="AP103" s="419"/>
      <c r="AQ103" s="419"/>
      <c r="AR103" s="419"/>
      <c r="AS103" s="419"/>
      <c r="AT103" s="419"/>
      <c r="AU103" s="419"/>
      <c r="AV103" s="419"/>
      <c r="AW103" s="419"/>
      <c r="AX103" s="419"/>
      <c r="AY103" s="419"/>
      <c r="AZ103" s="419"/>
      <c r="BA103" s="419"/>
      <c r="BB103" s="419"/>
      <c r="BC103" s="419"/>
      <c r="BD103" s="419"/>
      <c r="BE103" s="419"/>
      <c r="BF103" s="419"/>
      <c r="BG103" s="419"/>
      <c r="BH103" s="757"/>
    </row>
    <row r="104" spans="1:60" ht="13.5" thickTop="1" x14ac:dyDescent="0.2">
      <c r="A104" s="411"/>
      <c r="B104" s="412"/>
      <c r="C104" s="412"/>
      <c r="D104" s="412"/>
      <c r="E104" s="412"/>
      <c r="F104" s="412"/>
      <c r="G104" s="412"/>
      <c r="H104" s="412"/>
      <c r="I104" s="412"/>
      <c r="J104" s="412"/>
      <c r="K104" s="412"/>
      <c r="L104" s="412"/>
      <c r="M104" s="412"/>
      <c r="N104" s="412"/>
      <c r="O104" s="412"/>
      <c r="P104" s="412"/>
      <c r="Q104" s="412"/>
      <c r="R104" s="412"/>
      <c r="S104" s="412"/>
      <c r="T104" s="412"/>
      <c r="U104" s="412"/>
      <c r="V104" s="412"/>
      <c r="W104" s="412"/>
      <c r="X104" s="412"/>
      <c r="Y104" s="412"/>
      <c r="Z104" s="412"/>
      <c r="AA104" s="412"/>
      <c r="AB104" s="412"/>
      <c r="AC104" s="412"/>
      <c r="AD104" s="412"/>
      <c r="AE104" s="412"/>
      <c r="AF104" s="412"/>
      <c r="AG104" s="412"/>
      <c r="AH104" s="412"/>
      <c r="AI104" s="412"/>
      <c r="AJ104" s="412"/>
      <c r="AK104" s="412"/>
      <c r="AL104" s="412"/>
      <c r="AM104" s="412"/>
      <c r="AN104" s="412"/>
      <c r="AO104" s="412"/>
      <c r="AP104" s="412"/>
      <c r="AQ104" s="412"/>
      <c r="AR104" s="412"/>
      <c r="AS104" s="412"/>
      <c r="AT104" s="412"/>
      <c r="AU104" s="412"/>
      <c r="AV104" s="412"/>
      <c r="AW104" s="412"/>
      <c r="AX104" s="412"/>
      <c r="AY104" s="412"/>
      <c r="AZ104" s="412"/>
      <c r="BA104" s="412"/>
      <c r="BB104" s="412"/>
      <c r="BC104" s="412"/>
      <c r="BD104" s="412"/>
      <c r="BE104" s="412"/>
      <c r="BF104" s="412"/>
      <c r="BG104" s="412"/>
      <c r="BH104" s="413"/>
    </row>
    <row r="105" spans="1:60" x14ac:dyDescent="0.2">
      <c r="A105" s="414"/>
      <c r="B105" s="412"/>
      <c r="C105" s="412"/>
      <c r="D105" s="412"/>
      <c r="E105" s="412"/>
      <c r="F105" s="412"/>
      <c r="G105" s="412"/>
      <c r="H105" s="412"/>
      <c r="I105" s="412"/>
      <c r="J105" s="412"/>
      <c r="K105" s="412"/>
      <c r="L105" s="412"/>
      <c r="M105" s="412"/>
      <c r="N105" s="412"/>
      <c r="O105" s="412"/>
      <c r="P105" s="412"/>
      <c r="Q105" s="412"/>
      <c r="R105" s="412"/>
      <c r="S105" s="412"/>
      <c r="T105" s="412"/>
      <c r="U105" s="412"/>
      <c r="V105" s="412"/>
      <c r="W105" s="412"/>
      <c r="X105" s="412"/>
      <c r="Y105" s="412"/>
      <c r="Z105" s="412"/>
      <c r="AA105" s="412"/>
      <c r="AB105" s="412"/>
      <c r="AC105" s="412"/>
      <c r="AD105" s="412"/>
      <c r="AE105" s="412"/>
      <c r="AF105" s="412"/>
      <c r="AG105" s="412"/>
      <c r="AH105" s="412"/>
      <c r="AI105" s="412"/>
      <c r="AJ105" s="412"/>
      <c r="AK105" s="412"/>
      <c r="AL105" s="412"/>
      <c r="AM105" s="412"/>
      <c r="AN105" s="412"/>
      <c r="AO105" s="412"/>
      <c r="AP105" s="412"/>
      <c r="AQ105" s="412"/>
      <c r="AR105" s="412"/>
      <c r="AS105" s="412"/>
      <c r="AT105" s="412"/>
      <c r="AU105" s="412"/>
      <c r="AV105" s="412"/>
      <c r="AW105" s="412"/>
      <c r="AX105" s="412"/>
      <c r="AY105" s="412"/>
      <c r="AZ105" s="412"/>
      <c r="BA105" s="412"/>
      <c r="BB105" s="412"/>
      <c r="BC105" s="412"/>
      <c r="BD105" s="412"/>
      <c r="BE105" s="412"/>
      <c r="BF105" s="412"/>
      <c r="BG105" s="412"/>
      <c r="BH105" s="413"/>
    </row>
    <row r="106" spans="1:60" x14ac:dyDescent="0.2">
      <c r="A106" s="414"/>
      <c r="B106" s="412"/>
      <c r="C106" s="412"/>
      <c r="D106" s="412"/>
      <c r="E106" s="412"/>
      <c r="F106" s="412"/>
      <c r="G106" s="412"/>
      <c r="H106" s="412"/>
      <c r="I106" s="412"/>
      <c r="J106" s="412"/>
      <c r="K106" s="412"/>
      <c r="L106" s="412"/>
      <c r="M106" s="412"/>
      <c r="N106" s="412"/>
      <c r="O106" s="412"/>
      <c r="P106" s="412"/>
      <c r="Q106" s="412"/>
      <c r="R106" s="412"/>
      <c r="S106" s="412"/>
      <c r="T106" s="412"/>
      <c r="U106" s="412"/>
      <c r="V106" s="412"/>
      <c r="W106" s="412"/>
      <c r="X106" s="412"/>
      <c r="Y106" s="412"/>
      <c r="Z106" s="412"/>
      <c r="AA106" s="412"/>
      <c r="AB106" s="412"/>
      <c r="AC106" s="412"/>
      <c r="AD106" s="412"/>
      <c r="AE106" s="412"/>
      <c r="AF106" s="412"/>
      <c r="AG106" s="412"/>
      <c r="AH106" s="412"/>
      <c r="AI106" s="412"/>
      <c r="AJ106" s="412"/>
      <c r="AK106" s="412"/>
      <c r="AL106" s="412"/>
      <c r="AM106" s="412"/>
      <c r="AN106" s="412"/>
      <c r="AO106" s="412"/>
      <c r="AP106" s="412"/>
      <c r="AQ106" s="412"/>
      <c r="AR106" s="412"/>
      <c r="AS106" s="412"/>
      <c r="AT106" s="412"/>
      <c r="AU106" s="412"/>
      <c r="AV106" s="412"/>
      <c r="AW106" s="412"/>
      <c r="AX106" s="412"/>
      <c r="AY106" s="412"/>
      <c r="AZ106" s="412"/>
      <c r="BA106" s="412"/>
      <c r="BB106" s="412"/>
      <c r="BC106" s="412"/>
      <c r="BD106" s="412"/>
      <c r="BE106" s="412"/>
      <c r="BF106" s="412"/>
      <c r="BG106" s="412"/>
      <c r="BH106" s="413"/>
    </row>
    <row r="107" spans="1:60" x14ac:dyDescent="0.2">
      <c r="A107" s="414"/>
      <c r="B107" s="412"/>
      <c r="C107" s="412"/>
      <c r="D107" s="412"/>
      <c r="E107" s="412"/>
      <c r="F107" s="412"/>
      <c r="G107" s="412"/>
      <c r="H107" s="412"/>
      <c r="I107" s="412"/>
      <c r="J107" s="412"/>
      <c r="K107" s="412"/>
      <c r="L107" s="412"/>
      <c r="M107" s="412"/>
      <c r="N107" s="412"/>
      <c r="O107" s="412"/>
      <c r="P107" s="412"/>
      <c r="Q107" s="412"/>
      <c r="R107" s="412"/>
      <c r="S107" s="412"/>
      <c r="T107" s="412"/>
      <c r="U107" s="412"/>
      <c r="V107" s="412"/>
      <c r="W107" s="412"/>
      <c r="X107" s="412"/>
      <c r="Y107" s="412"/>
      <c r="Z107" s="412"/>
      <c r="AA107" s="412"/>
      <c r="AB107" s="412"/>
      <c r="AC107" s="412"/>
      <c r="AD107" s="412"/>
      <c r="AE107" s="412"/>
      <c r="AF107" s="412"/>
      <c r="AG107" s="412"/>
      <c r="AH107" s="412"/>
      <c r="AI107" s="412"/>
      <c r="AJ107" s="412"/>
      <c r="AK107" s="412"/>
      <c r="AL107" s="412"/>
      <c r="AM107" s="412"/>
      <c r="AN107" s="412"/>
      <c r="AO107" s="412"/>
      <c r="AP107" s="412"/>
      <c r="AQ107" s="412"/>
      <c r="AR107" s="412"/>
      <c r="AS107" s="412"/>
      <c r="AT107" s="412"/>
      <c r="AU107" s="412"/>
      <c r="AV107" s="412"/>
      <c r="AW107" s="412"/>
      <c r="AX107" s="412"/>
      <c r="AY107" s="412"/>
      <c r="AZ107" s="412"/>
      <c r="BA107" s="412"/>
      <c r="BB107" s="412"/>
      <c r="BC107" s="412"/>
      <c r="BD107" s="412"/>
      <c r="BE107" s="412"/>
      <c r="BF107" s="412"/>
      <c r="BG107" s="412"/>
      <c r="BH107" s="413"/>
    </row>
    <row r="108" spans="1:60" x14ac:dyDescent="0.2">
      <c r="A108" s="414"/>
      <c r="B108" s="412"/>
      <c r="C108" s="412"/>
      <c r="D108" s="412"/>
      <c r="E108" s="412"/>
      <c r="F108" s="412"/>
      <c r="G108" s="412"/>
      <c r="H108" s="412"/>
      <c r="I108" s="412"/>
      <c r="J108" s="412"/>
      <c r="K108" s="412"/>
      <c r="L108" s="412"/>
      <c r="M108" s="412"/>
      <c r="N108" s="412"/>
      <c r="O108" s="412"/>
      <c r="P108" s="412"/>
      <c r="Q108" s="412"/>
      <c r="R108" s="412"/>
      <c r="S108" s="412"/>
      <c r="T108" s="412"/>
      <c r="U108" s="412"/>
      <c r="V108" s="412"/>
      <c r="W108" s="412"/>
      <c r="X108" s="412"/>
      <c r="Y108" s="412"/>
      <c r="Z108" s="412"/>
      <c r="AA108" s="412"/>
      <c r="AB108" s="412"/>
      <c r="AC108" s="412"/>
      <c r="AD108" s="412"/>
      <c r="AE108" s="412"/>
      <c r="AF108" s="412"/>
      <c r="AG108" s="412"/>
      <c r="AH108" s="412"/>
      <c r="AI108" s="412"/>
      <c r="AJ108" s="412"/>
      <c r="AK108" s="412"/>
      <c r="AL108" s="412"/>
      <c r="AM108" s="412"/>
      <c r="AN108" s="412"/>
      <c r="AO108" s="412"/>
      <c r="AP108" s="412"/>
      <c r="AQ108" s="412"/>
      <c r="AR108" s="412"/>
      <c r="AS108" s="412"/>
      <c r="AT108" s="412"/>
      <c r="AU108" s="412"/>
      <c r="AV108" s="412"/>
      <c r="AW108" s="412"/>
      <c r="AX108" s="412"/>
      <c r="AY108" s="412"/>
      <c r="AZ108" s="412"/>
      <c r="BA108" s="412"/>
      <c r="BB108" s="412"/>
      <c r="BC108" s="412"/>
      <c r="BD108" s="412"/>
      <c r="BE108" s="412"/>
      <c r="BF108" s="412"/>
      <c r="BG108" s="412"/>
      <c r="BH108" s="413"/>
    </row>
    <row r="109" spans="1:60" x14ac:dyDescent="0.2">
      <c r="A109" s="414"/>
      <c r="B109" s="412"/>
      <c r="C109" s="412"/>
      <c r="D109" s="412"/>
      <c r="E109" s="412"/>
      <c r="F109" s="412"/>
      <c r="G109" s="412"/>
      <c r="H109" s="412"/>
      <c r="I109" s="412"/>
      <c r="J109" s="412"/>
      <c r="K109" s="412"/>
      <c r="L109" s="412"/>
      <c r="M109" s="412"/>
      <c r="N109" s="412"/>
      <c r="O109" s="412"/>
      <c r="P109" s="412"/>
      <c r="Q109" s="412"/>
      <c r="R109" s="412"/>
      <c r="S109" s="412"/>
      <c r="T109" s="412"/>
      <c r="U109" s="412"/>
      <c r="V109" s="412"/>
      <c r="W109" s="412"/>
      <c r="X109" s="412"/>
      <c r="Y109" s="412"/>
      <c r="Z109" s="412"/>
      <c r="AA109" s="412"/>
      <c r="AB109" s="412"/>
      <c r="AC109" s="412"/>
      <c r="AD109" s="412"/>
      <c r="AE109" s="412"/>
      <c r="AF109" s="412"/>
      <c r="AG109" s="412"/>
      <c r="AH109" s="412"/>
      <c r="AI109" s="412"/>
      <c r="AJ109" s="412"/>
      <c r="AK109" s="412"/>
      <c r="AL109" s="412"/>
      <c r="AM109" s="412"/>
      <c r="AN109" s="412"/>
      <c r="AO109" s="412"/>
      <c r="AP109" s="412"/>
      <c r="AQ109" s="412"/>
      <c r="AR109" s="412"/>
      <c r="AS109" s="412"/>
      <c r="AT109" s="412"/>
      <c r="AU109" s="412"/>
      <c r="AV109" s="412"/>
      <c r="AW109" s="412"/>
      <c r="AX109" s="412"/>
      <c r="AY109" s="412"/>
      <c r="AZ109" s="412"/>
      <c r="BA109" s="412"/>
      <c r="BB109" s="412"/>
      <c r="BC109" s="412"/>
      <c r="BD109" s="412"/>
      <c r="BE109" s="412"/>
      <c r="BF109" s="412"/>
      <c r="BG109" s="412"/>
      <c r="BH109" s="413"/>
    </row>
    <row r="110" spans="1:60" ht="13.5" thickBot="1" x14ac:dyDescent="0.25">
      <c r="A110" s="415"/>
      <c r="B110" s="416"/>
      <c r="C110" s="416"/>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6"/>
      <c r="AD110" s="416"/>
      <c r="AE110" s="416"/>
      <c r="AF110" s="416"/>
      <c r="AG110" s="416"/>
      <c r="AH110" s="416"/>
      <c r="AI110" s="416"/>
      <c r="AJ110" s="416"/>
      <c r="AK110" s="416"/>
      <c r="AL110" s="416"/>
      <c r="AM110" s="416"/>
      <c r="AN110" s="416"/>
      <c r="AO110" s="416"/>
      <c r="AP110" s="416"/>
      <c r="AQ110" s="416"/>
      <c r="AR110" s="416"/>
      <c r="AS110" s="416"/>
      <c r="AT110" s="416"/>
      <c r="AU110" s="416"/>
      <c r="AV110" s="416"/>
      <c r="AW110" s="416"/>
      <c r="AX110" s="416"/>
      <c r="AY110" s="416"/>
      <c r="AZ110" s="416"/>
      <c r="BA110" s="416"/>
      <c r="BB110" s="416"/>
      <c r="BC110" s="416"/>
      <c r="BD110" s="416"/>
      <c r="BE110" s="416"/>
      <c r="BF110" s="416"/>
      <c r="BG110" s="416"/>
      <c r="BH110" s="417"/>
    </row>
    <row r="111" spans="1:60" x14ac:dyDescent="0.2">
      <c r="BC111" s="27"/>
    </row>
    <row r="112" spans="1:60" x14ac:dyDescent="0.2">
      <c r="BC112" s="27"/>
    </row>
    <row r="113" spans="55:55" x14ac:dyDescent="0.2">
      <c r="BC113" s="27"/>
    </row>
    <row r="114" spans="55:55" x14ac:dyDescent="0.2">
      <c r="BC114" s="27"/>
    </row>
    <row r="115" spans="55:55" x14ac:dyDescent="0.2">
      <c r="BC115" s="27"/>
    </row>
    <row r="116" spans="55:55" x14ac:dyDescent="0.2">
      <c r="BC116" s="27"/>
    </row>
    <row r="117" spans="55:55" x14ac:dyDescent="0.2">
      <c r="BC117" s="27"/>
    </row>
    <row r="118" spans="55:55" x14ac:dyDescent="0.2">
      <c r="BC118" s="27"/>
    </row>
    <row r="119" spans="55:55" x14ac:dyDescent="0.2">
      <c r="BC119" s="27"/>
    </row>
    <row r="120" spans="55:55" x14ac:dyDescent="0.2">
      <c r="BC120" s="27"/>
    </row>
    <row r="121" spans="55:55" x14ac:dyDescent="0.2">
      <c r="BC121" s="27"/>
    </row>
    <row r="122" spans="55:55" x14ac:dyDescent="0.2">
      <c r="BC122" s="27"/>
    </row>
    <row r="123" spans="55:55" x14ac:dyDescent="0.2">
      <c r="BC123" s="27"/>
    </row>
    <row r="124" spans="55:55" x14ac:dyDescent="0.2">
      <c r="BC124" s="27"/>
    </row>
    <row r="125" spans="55:55" x14ac:dyDescent="0.2">
      <c r="BC125" s="27"/>
    </row>
    <row r="126" spans="55:55" x14ac:dyDescent="0.2">
      <c r="BC126" s="27"/>
    </row>
    <row r="127" spans="55:55" x14ac:dyDescent="0.2">
      <c r="BC127" s="27"/>
    </row>
    <row r="128" spans="55:55" x14ac:dyDescent="0.2">
      <c r="BC128" s="27"/>
    </row>
    <row r="129" spans="55:55" x14ac:dyDescent="0.2">
      <c r="BC129" s="27"/>
    </row>
    <row r="130" spans="55:55" x14ac:dyDescent="0.2">
      <c r="BC130" s="27"/>
    </row>
    <row r="131" spans="55:55" x14ac:dyDescent="0.2">
      <c r="BC131" s="27"/>
    </row>
    <row r="132" spans="55:55" x14ac:dyDescent="0.2">
      <c r="BC132" s="27"/>
    </row>
    <row r="133" spans="55:55" x14ac:dyDescent="0.2">
      <c r="BC133" s="27"/>
    </row>
    <row r="134" spans="55:55" x14ac:dyDescent="0.2">
      <c r="BC134" s="27"/>
    </row>
    <row r="135" spans="55:55" x14ac:dyDescent="0.2">
      <c r="BC135" s="27"/>
    </row>
    <row r="136" spans="55:55" x14ac:dyDescent="0.2">
      <c r="BC136" s="27"/>
    </row>
    <row r="137" spans="55:55" x14ac:dyDescent="0.2">
      <c r="BC137" s="27"/>
    </row>
    <row r="138" spans="55:55" x14ac:dyDescent="0.2">
      <c r="BC138" s="27"/>
    </row>
    <row r="139" spans="55:55" x14ac:dyDescent="0.2">
      <c r="BC139" s="27"/>
    </row>
    <row r="140" spans="55:55" x14ac:dyDescent="0.2">
      <c r="BC140" s="27"/>
    </row>
    <row r="141" spans="55:55" x14ac:dyDescent="0.2">
      <c r="BC141" s="27"/>
    </row>
    <row r="142" spans="55:55" x14ac:dyDescent="0.2">
      <c r="BC142" s="27"/>
    </row>
    <row r="143" spans="55:55" x14ac:dyDescent="0.2">
      <c r="BC143" s="27"/>
    </row>
    <row r="144" spans="55:55" x14ac:dyDescent="0.2">
      <c r="BC144" s="27"/>
    </row>
    <row r="145" spans="55:55" x14ac:dyDescent="0.2">
      <c r="BC145" s="27"/>
    </row>
    <row r="146" spans="55:55" x14ac:dyDescent="0.2">
      <c r="BC146" s="27"/>
    </row>
    <row r="147" spans="55:55" x14ac:dyDescent="0.2">
      <c r="BC147" s="27"/>
    </row>
    <row r="148" spans="55:55" x14ac:dyDescent="0.2">
      <c r="BC148" s="27"/>
    </row>
    <row r="149" spans="55:55" x14ac:dyDescent="0.2">
      <c r="BC149" s="27"/>
    </row>
    <row r="150" spans="55:55" x14ac:dyDescent="0.2">
      <c r="BC150" s="27"/>
    </row>
    <row r="151" spans="55:55" x14ac:dyDescent="0.2">
      <c r="BC151" s="27"/>
    </row>
    <row r="152" spans="55:55" x14ac:dyDescent="0.2">
      <c r="BC152" s="27"/>
    </row>
    <row r="153" spans="55:55" x14ac:dyDescent="0.2">
      <c r="BC153" s="27"/>
    </row>
    <row r="154" spans="55:55" x14ac:dyDescent="0.2">
      <c r="BC154" s="27"/>
    </row>
    <row r="155" spans="55:55" x14ac:dyDescent="0.2">
      <c r="BC155" s="27"/>
    </row>
    <row r="156" spans="55:55" x14ac:dyDescent="0.2">
      <c r="BC156" s="27"/>
    </row>
    <row r="157" spans="55:55" x14ac:dyDescent="0.2">
      <c r="BC157" s="27"/>
    </row>
    <row r="158" spans="55:55" x14ac:dyDescent="0.2">
      <c r="BC158" s="27"/>
    </row>
    <row r="159" spans="55:55" x14ac:dyDescent="0.2">
      <c r="BC159" s="27"/>
    </row>
    <row r="160" spans="55:55" x14ac:dyDescent="0.2">
      <c r="BC160" s="27"/>
    </row>
    <row r="161" spans="55:55" x14ac:dyDescent="0.2">
      <c r="BC161" s="27"/>
    </row>
    <row r="162" spans="55:55" x14ac:dyDescent="0.2">
      <c r="BC162" s="27"/>
    </row>
    <row r="163" spans="55:55" x14ac:dyDescent="0.2">
      <c r="BC163" s="27"/>
    </row>
    <row r="164" spans="55:55" x14ac:dyDescent="0.2">
      <c r="BC164" s="27"/>
    </row>
    <row r="165" spans="55:55" x14ac:dyDescent="0.2">
      <c r="BC165" s="27"/>
    </row>
    <row r="166" spans="55:55" x14ac:dyDescent="0.2">
      <c r="BC166" s="27"/>
    </row>
    <row r="167" spans="55:55" x14ac:dyDescent="0.2">
      <c r="BC167" s="27"/>
    </row>
    <row r="168" spans="55:55" x14ac:dyDescent="0.2">
      <c r="BC168" s="27"/>
    </row>
    <row r="169" spans="55:55" x14ac:dyDescent="0.2">
      <c r="BC169" s="27"/>
    </row>
    <row r="170" spans="55:55" x14ac:dyDescent="0.2">
      <c r="BC170" s="27"/>
    </row>
    <row r="171" spans="55:55" x14ac:dyDescent="0.2">
      <c r="BC171" s="27"/>
    </row>
    <row r="172" spans="55:55" x14ac:dyDescent="0.2">
      <c r="BC172" s="27"/>
    </row>
    <row r="173" spans="55:55" x14ac:dyDescent="0.2">
      <c r="BC173" s="27"/>
    </row>
    <row r="174" spans="55:55" x14ac:dyDescent="0.2">
      <c r="BC174" s="27"/>
    </row>
    <row r="175" spans="55:55" x14ac:dyDescent="0.2">
      <c r="BC175" s="27"/>
    </row>
    <row r="176" spans="55:55" x14ac:dyDescent="0.2">
      <c r="BC176" s="27"/>
    </row>
    <row r="177" spans="55:55" x14ac:dyDescent="0.2">
      <c r="BC177" s="27"/>
    </row>
    <row r="178" spans="55:55" x14ac:dyDescent="0.2">
      <c r="BC178" s="27"/>
    </row>
    <row r="179" spans="55:55" x14ac:dyDescent="0.2">
      <c r="BC179" s="27"/>
    </row>
    <row r="180" spans="55:55" x14ac:dyDescent="0.2">
      <c r="BC180" s="27"/>
    </row>
    <row r="181" spans="55:55" x14ac:dyDescent="0.2">
      <c r="BC181" s="27"/>
    </row>
    <row r="182" spans="55:55" x14ac:dyDescent="0.2">
      <c r="BC182" s="27"/>
    </row>
    <row r="183" spans="55:55" x14ac:dyDescent="0.2">
      <c r="BC183" s="27"/>
    </row>
    <row r="184" spans="55:55" x14ac:dyDescent="0.2">
      <c r="BC184" s="27"/>
    </row>
    <row r="185" spans="55:55" x14ac:dyDescent="0.2">
      <c r="BC185" s="27"/>
    </row>
    <row r="186" spans="55:55" x14ac:dyDescent="0.2">
      <c r="BC186" s="27"/>
    </row>
    <row r="187" spans="55:55" x14ac:dyDescent="0.2">
      <c r="BC187" s="27"/>
    </row>
    <row r="188" spans="55:55" x14ac:dyDescent="0.2">
      <c r="BC188" s="27"/>
    </row>
    <row r="189" spans="55:55" x14ac:dyDescent="0.2">
      <c r="BC189" s="27"/>
    </row>
  </sheetData>
  <sheetProtection selectLockedCells="1"/>
  <mergeCells count="320">
    <mergeCell ref="A96:BH97"/>
    <mergeCell ref="A98:BH98"/>
    <mergeCell ref="A99:BH99"/>
    <mergeCell ref="A100:BH100"/>
    <mergeCell ref="A101:BH101"/>
    <mergeCell ref="A79:BH79"/>
    <mergeCell ref="BG13:BH13"/>
    <mergeCell ref="BH14:BH15"/>
    <mergeCell ref="A16:H16"/>
    <mergeCell ref="B17:H17"/>
    <mergeCell ref="B18:H18"/>
    <mergeCell ref="S16:BB16"/>
    <mergeCell ref="T17:BB17"/>
    <mergeCell ref="T18:BB18"/>
    <mergeCell ref="BH17:BH18"/>
    <mergeCell ref="BG16:BH16"/>
    <mergeCell ref="B29:H30"/>
    <mergeCell ref="T29:BB30"/>
    <mergeCell ref="B14:H14"/>
    <mergeCell ref="A13:H13"/>
    <mergeCell ref="B15:H15"/>
    <mergeCell ref="S13:BB13"/>
    <mergeCell ref="B31:H32"/>
    <mergeCell ref="S49:T49"/>
    <mergeCell ref="I31:P32"/>
    <mergeCell ref="I52:AA52"/>
    <mergeCell ref="AZ37:BF37"/>
    <mergeCell ref="AZ36:BF36"/>
    <mergeCell ref="BC31:BF32"/>
    <mergeCell ref="A35:BH35"/>
    <mergeCell ref="S36:AC36"/>
    <mergeCell ref="AL36:AR36"/>
    <mergeCell ref="AE53:AG53"/>
    <mergeCell ref="BG32:BH32"/>
    <mergeCell ref="BG34:BH34"/>
    <mergeCell ref="G44:R47"/>
    <mergeCell ref="G41:R42"/>
    <mergeCell ref="S42:T42"/>
    <mergeCell ref="B43:F43"/>
    <mergeCell ref="B44:F44"/>
    <mergeCell ref="S33:T33"/>
    <mergeCell ref="BG53:BH53"/>
    <mergeCell ref="BG37:BH37"/>
    <mergeCell ref="U33:BB34"/>
    <mergeCell ref="BC33:BF34"/>
    <mergeCell ref="BB47:BF47"/>
    <mergeCell ref="A50:BH50"/>
    <mergeCell ref="S43:BA45"/>
    <mergeCell ref="B49:F49"/>
    <mergeCell ref="U47:BA47"/>
    <mergeCell ref="BB43:BF46"/>
    <mergeCell ref="G43:R43"/>
    <mergeCell ref="A103:BH103"/>
    <mergeCell ref="A102:BH102"/>
    <mergeCell ref="Y86:AM87"/>
    <mergeCell ref="AN86:AX87"/>
    <mergeCell ref="BA86:BH87"/>
    <mergeCell ref="A91:X94"/>
    <mergeCell ref="Y91:AM92"/>
    <mergeCell ref="AN91:AX92"/>
    <mergeCell ref="AY91:AZ94"/>
    <mergeCell ref="BA91:BH92"/>
    <mergeCell ref="A95:BH95"/>
    <mergeCell ref="A89:BH89"/>
    <mergeCell ref="AY86:AZ88"/>
    <mergeCell ref="A86:X88"/>
    <mergeCell ref="Y93:AB94"/>
    <mergeCell ref="AD93:AM94"/>
    <mergeCell ref="AR93:AX94"/>
    <mergeCell ref="BA88:BD88"/>
    <mergeCell ref="B72:H72"/>
    <mergeCell ref="BI11:BI12"/>
    <mergeCell ref="BJ11:BJ12"/>
    <mergeCell ref="BC13:BF15"/>
    <mergeCell ref="BA68:BF68"/>
    <mergeCell ref="BG68:BH68"/>
    <mergeCell ref="B71:H71"/>
    <mergeCell ref="I71:R71"/>
    <mergeCell ref="S71:AZ73"/>
    <mergeCell ref="BA71:BF73"/>
    <mergeCell ref="B33:H34"/>
    <mergeCell ref="I33:R34"/>
    <mergeCell ref="AI67:AL67"/>
    <mergeCell ref="AM67:AO67"/>
    <mergeCell ref="AP67:AQ67"/>
    <mergeCell ref="I57:R60"/>
    <mergeCell ref="B61:H61"/>
    <mergeCell ref="BG66:BH66"/>
    <mergeCell ref="I61:R61"/>
    <mergeCell ref="S61:T61"/>
    <mergeCell ref="B48:F48"/>
    <mergeCell ref="G48:R48"/>
    <mergeCell ref="S48:T48"/>
    <mergeCell ref="A70:H70"/>
    <mergeCell ref="B69:H69"/>
    <mergeCell ref="BF57:BG57"/>
    <mergeCell ref="BF59:BG59"/>
    <mergeCell ref="B56:H56"/>
    <mergeCell ref="I56:R56"/>
    <mergeCell ref="S56:T56"/>
    <mergeCell ref="S57:AZ58"/>
    <mergeCell ref="B57:H57"/>
    <mergeCell ref="A58:H60"/>
    <mergeCell ref="BG67:BH67"/>
    <mergeCell ref="A65:BH65"/>
    <mergeCell ref="Q67:T67"/>
    <mergeCell ref="U67:W67"/>
    <mergeCell ref="AR67:AS67"/>
    <mergeCell ref="BA57:BE58"/>
    <mergeCell ref="I63:R63"/>
    <mergeCell ref="S59:T59"/>
    <mergeCell ref="AC67:AF67"/>
    <mergeCell ref="AG67:AH67"/>
    <mergeCell ref="A66:I67"/>
    <mergeCell ref="I62:R62"/>
    <mergeCell ref="S62:T63"/>
    <mergeCell ref="A64:BH64"/>
    <mergeCell ref="BA61:BE63"/>
    <mergeCell ref="AR66:BF66"/>
    <mergeCell ref="AA66:AQ66"/>
    <mergeCell ref="AB53:AD53"/>
    <mergeCell ref="I53:L53"/>
    <mergeCell ref="M53:O53"/>
    <mergeCell ref="P53:Q53"/>
    <mergeCell ref="R53:U53"/>
    <mergeCell ref="V53:X53"/>
    <mergeCell ref="S69:T69"/>
    <mergeCell ref="U69:AZ70"/>
    <mergeCell ref="I68:R68"/>
    <mergeCell ref="AH53:AJ53"/>
    <mergeCell ref="BF61:BG61"/>
    <mergeCell ref="U48:BA49"/>
    <mergeCell ref="A52:H53"/>
    <mergeCell ref="AB52:AR52"/>
    <mergeCell ref="AS52:BF52"/>
    <mergeCell ref="I55:R55"/>
    <mergeCell ref="S55:T55"/>
    <mergeCell ref="U55:AZ56"/>
    <mergeCell ref="B24:H24"/>
    <mergeCell ref="G49:R49"/>
    <mergeCell ref="Y53:AA53"/>
    <mergeCell ref="U46:BA46"/>
    <mergeCell ref="S47:T47"/>
    <mergeCell ref="BB48:BF49"/>
    <mergeCell ref="AS53:AT53"/>
    <mergeCell ref="AU53:AW53"/>
    <mergeCell ref="AX53:AY53"/>
    <mergeCell ref="AZ53:BC53"/>
    <mergeCell ref="BE53:BF53"/>
    <mergeCell ref="S54:AZ54"/>
    <mergeCell ref="BF55:BG55"/>
    <mergeCell ref="A51:BH51"/>
    <mergeCell ref="AO53:AP53"/>
    <mergeCell ref="AQ53:AR53"/>
    <mergeCell ref="BA76:BF77"/>
    <mergeCell ref="Y80:AM81"/>
    <mergeCell ref="BF62:BG62"/>
    <mergeCell ref="BF63:BG63"/>
    <mergeCell ref="B76:H76"/>
    <mergeCell ref="I76:R76"/>
    <mergeCell ref="AY80:AZ83"/>
    <mergeCell ref="U75:AZ75"/>
    <mergeCell ref="BA75:BF75"/>
    <mergeCell ref="S74:T74"/>
    <mergeCell ref="U74:AZ74"/>
    <mergeCell ref="BA74:BF74"/>
    <mergeCell ref="B77:H77"/>
    <mergeCell ref="I77:R77"/>
    <mergeCell ref="S77:T77"/>
    <mergeCell ref="AT67:AV67"/>
    <mergeCell ref="AX67:BB67"/>
    <mergeCell ref="S76:T76"/>
    <mergeCell ref="U76:AZ77"/>
    <mergeCell ref="I69:R70"/>
    <mergeCell ref="S70:T70"/>
    <mergeCell ref="X67:Z67"/>
    <mergeCell ref="AA67:AB67"/>
    <mergeCell ref="J66:Z66"/>
    <mergeCell ref="I11:R12"/>
    <mergeCell ref="I23:R23"/>
    <mergeCell ref="S23:BB23"/>
    <mergeCell ref="BC23:BF23"/>
    <mergeCell ref="BG23:BH23"/>
    <mergeCell ref="BC16:BF18"/>
    <mergeCell ref="I19:R20"/>
    <mergeCell ref="BC19:BF20"/>
    <mergeCell ref="T15:BB15"/>
    <mergeCell ref="T14:BB14"/>
    <mergeCell ref="A21:BH21"/>
    <mergeCell ref="A23:H23"/>
    <mergeCell ref="A22:BH22"/>
    <mergeCell ref="I16:R18"/>
    <mergeCell ref="BG12:BH12"/>
    <mergeCell ref="BH19:BH20"/>
    <mergeCell ref="T11:BB12"/>
    <mergeCell ref="I13:R15"/>
    <mergeCell ref="BC11:BF12"/>
    <mergeCell ref="B11:H12"/>
    <mergeCell ref="B20:H20"/>
    <mergeCell ref="A1:BH1"/>
    <mergeCell ref="A4:C4"/>
    <mergeCell ref="A2:BH2"/>
    <mergeCell ref="H3:X3"/>
    <mergeCell ref="Y3:BH3"/>
    <mergeCell ref="A6:C6"/>
    <mergeCell ref="A7:BH7"/>
    <mergeCell ref="A8:H8"/>
    <mergeCell ref="BF6:BH6"/>
    <mergeCell ref="I8:R8"/>
    <mergeCell ref="S8:BB8"/>
    <mergeCell ref="BC8:BF8"/>
    <mergeCell ref="BG8:BH8"/>
    <mergeCell ref="D6:L6"/>
    <mergeCell ref="M6:V6"/>
    <mergeCell ref="W6:AH6"/>
    <mergeCell ref="AI6:AW6"/>
    <mergeCell ref="AX6:BE6"/>
    <mergeCell ref="A3:B3"/>
    <mergeCell ref="AI5:AW5"/>
    <mergeCell ref="AX5:BE5"/>
    <mergeCell ref="BF5:BH5"/>
    <mergeCell ref="D4:L4"/>
    <mergeCell ref="M4:V4"/>
    <mergeCell ref="W4:AH4"/>
    <mergeCell ref="AI4:AW4"/>
    <mergeCell ref="AX4:BE4"/>
    <mergeCell ref="D3:E3"/>
    <mergeCell ref="F3:G3"/>
    <mergeCell ref="BF4:BH4"/>
    <mergeCell ref="A5:C5"/>
    <mergeCell ref="D5:L5"/>
    <mergeCell ref="B9:H10"/>
    <mergeCell ref="I9:R10"/>
    <mergeCell ref="M5:V5"/>
    <mergeCell ref="W5:AH5"/>
    <mergeCell ref="S9:BF10"/>
    <mergeCell ref="A104:BH110"/>
    <mergeCell ref="A68:H68"/>
    <mergeCell ref="I72:R75"/>
    <mergeCell ref="A85:BH85"/>
    <mergeCell ref="B39:F40"/>
    <mergeCell ref="G39:R40"/>
    <mergeCell ref="U39:BA42"/>
    <mergeCell ref="BB39:BF42"/>
    <mergeCell ref="B41:F42"/>
    <mergeCell ref="Y88:AB88"/>
    <mergeCell ref="AD88:AM88"/>
    <mergeCell ref="AN88:AQ88"/>
    <mergeCell ref="AR88:AX88"/>
    <mergeCell ref="BA55:BE56"/>
    <mergeCell ref="U59:AZ59"/>
    <mergeCell ref="BA59:BE59"/>
    <mergeCell ref="S60:T60"/>
    <mergeCell ref="U60:AZ60"/>
    <mergeCell ref="BA60:BE60"/>
    <mergeCell ref="BA93:BD94"/>
    <mergeCell ref="BE93:BH94"/>
    <mergeCell ref="S75:T75"/>
    <mergeCell ref="AN93:AQ94"/>
    <mergeCell ref="A90:BH90"/>
    <mergeCell ref="Y82:AB83"/>
    <mergeCell ref="AD82:AM83"/>
    <mergeCell ref="AN82:AQ83"/>
    <mergeCell ref="BA82:BD83"/>
    <mergeCell ref="BE82:BH83"/>
    <mergeCell ref="I27:P28"/>
    <mergeCell ref="B27:H28"/>
    <mergeCell ref="BG28:BH28"/>
    <mergeCell ref="BC27:BF28"/>
    <mergeCell ref="T27:BB28"/>
    <mergeCell ref="T31:BB32"/>
    <mergeCell ref="BF56:BG56"/>
    <mergeCell ref="BD67:BF67"/>
    <mergeCell ref="B62:H62"/>
    <mergeCell ref="BG52:BH52"/>
    <mergeCell ref="B55:H55"/>
    <mergeCell ref="A54:H54"/>
    <mergeCell ref="U61:AZ63"/>
    <mergeCell ref="J67:M67"/>
    <mergeCell ref="N67:O67"/>
    <mergeCell ref="AN80:AX81"/>
    <mergeCell ref="BA80:BH81"/>
    <mergeCell ref="A80:X83"/>
    <mergeCell ref="A78:BH78"/>
    <mergeCell ref="S24:BF24"/>
    <mergeCell ref="T20:BB20"/>
    <mergeCell ref="I24:R24"/>
    <mergeCell ref="S25:T25"/>
    <mergeCell ref="U25:BB26"/>
    <mergeCell ref="BG26:BH26"/>
    <mergeCell ref="BG30:BH30"/>
    <mergeCell ref="B25:H26"/>
    <mergeCell ref="I25:R26"/>
    <mergeCell ref="I29:R30"/>
    <mergeCell ref="BC25:BF26"/>
    <mergeCell ref="BC29:BF30"/>
    <mergeCell ref="BE88:BH88"/>
    <mergeCell ref="AR82:AX83"/>
    <mergeCell ref="G36:R37"/>
    <mergeCell ref="AD36:AK37"/>
    <mergeCell ref="AS36:AY37"/>
    <mergeCell ref="A36:F37"/>
    <mergeCell ref="G38:R38"/>
    <mergeCell ref="S38:BA38"/>
    <mergeCell ref="BB38:BF38"/>
    <mergeCell ref="BG38:BH38"/>
    <mergeCell ref="S37:AC37"/>
    <mergeCell ref="AL37:AR37"/>
    <mergeCell ref="A38:F38"/>
    <mergeCell ref="S40:T40"/>
    <mergeCell ref="BG36:BH36"/>
    <mergeCell ref="AK53:AN53"/>
    <mergeCell ref="S46:T46"/>
    <mergeCell ref="S68:AZ68"/>
    <mergeCell ref="BA54:BE54"/>
    <mergeCell ref="I54:R54"/>
    <mergeCell ref="A84:BH84"/>
    <mergeCell ref="B63:H63"/>
    <mergeCell ref="BA69:BF70"/>
    <mergeCell ref="BF54:BH54"/>
  </mergeCells>
  <conditionalFormatting sqref="Y82:AB83">
    <cfRule type="containsText" dxfId="1" priority="2" operator="containsText" text="STOP">
      <formula>NOT(ISERROR(SEARCH("STOP",Y82)))</formula>
    </cfRule>
  </conditionalFormatting>
  <conditionalFormatting sqref="AN82:AQ83 Y93:AB94 AN93:AQ94 BA93:BD94 BA82:BD83 Y82:AB83">
    <cfRule type="containsText" dxfId="0" priority="1" operator="containsText" text="STOP">
      <formula>NOT(ISERROR(SEARCH("STOP",Y82)))</formula>
    </cfRule>
  </conditionalFormatting>
  <hyperlinks>
    <hyperlink ref="S68" location="'Table 1'!A71" display="bookmark4"/>
  </hyperlinks>
  <pageMargins left="0.45" right="0.45" top="0.5" bottom="0.5" header="0.3" footer="0.3"/>
  <pageSetup scale="72" fitToHeight="0" orientation="landscape" r:id="rId1"/>
  <headerFooter scaleWithDoc="0">
    <oddFooter>&amp;RJune 2018</oddFooter>
  </headerFooter>
  <rowBreaks count="5" manualBreakCount="5">
    <brk id="21" max="59" man="1"/>
    <brk id="34" max="59" man="1"/>
    <brk id="51" max="59" man="1"/>
    <brk id="65" max="59" man="1"/>
    <brk id="79" max="59" man="1"/>
  </rowBreaks>
  <colBreaks count="1" manualBreakCount="1">
    <brk id="6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P50"/>
  <sheetViews>
    <sheetView zoomScale="120" zoomScaleNormal="120" zoomScaleSheetLayoutView="87" workbookViewId="0">
      <selection activeCell="L43" sqref="L43"/>
    </sheetView>
  </sheetViews>
  <sheetFormatPr defaultRowHeight="12.75" x14ac:dyDescent="0.2"/>
  <cols>
    <col min="1" max="1" width="9.33203125" style="21"/>
    <col min="2" max="2" width="75.83203125" style="21" customWidth="1"/>
    <col min="3" max="3" width="11.5" style="21" customWidth="1"/>
    <col min="4" max="4" width="44.33203125" style="21" customWidth="1"/>
    <col min="5" max="5" width="9.33203125" style="21"/>
    <col min="6" max="6" width="1.33203125" style="21" customWidth="1"/>
    <col min="7" max="16384" width="9.33203125" style="21"/>
  </cols>
  <sheetData>
    <row r="1" spans="1:16" ht="38.25" customHeight="1" x14ac:dyDescent="0.2">
      <c r="B1" s="884" t="s">
        <v>193</v>
      </c>
      <c r="C1" s="884"/>
      <c r="D1" s="884"/>
    </row>
    <row r="2" spans="1:16" ht="32.1" customHeight="1" x14ac:dyDescent="0.2">
      <c r="B2" s="130" t="s">
        <v>194</v>
      </c>
      <c r="C2" s="130" t="s">
        <v>78</v>
      </c>
      <c r="D2" s="130" t="s">
        <v>205</v>
      </c>
    </row>
    <row r="3" spans="1:16" ht="15" customHeight="1" x14ac:dyDescent="0.2">
      <c r="A3" s="131"/>
      <c r="B3" s="132" t="s">
        <v>204</v>
      </c>
      <c r="C3" s="133">
        <v>472</v>
      </c>
      <c r="D3" s="137" t="s">
        <v>200</v>
      </c>
    </row>
    <row r="4" spans="1:16" ht="15" customHeight="1" x14ac:dyDescent="0.2">
      <c r="A4" s="131"/>
      <c r="B4" s="132" t="s">
        <v>80</v>
      </c>
      <c r="C4" s="133">
        <v>314</v>
      </c>
      <c r="D4" s="134" t="s">
        <v>206</v>
      </c>
    </row>
    <row r="5" spans="1:16" ht="15" hidden="1" customHeight="1" x14ac:dyDescent="0.2">
      <c r="A5" s="136"/>
      <c r="B5" s="132" t="s">
        <v>84</v>
      </c>
      <c r="C5" s="133">
        <v>328</v>
      </c>
      <c r="D5" s="137" t="s">
        <v>197</v>
      </c>
    </row>
    <row r="6" spans="1:16" ht="15" hidden="1" customHeight="1" x14ac:dyDescent="0.2">
      <c r="A6" s="131"/>
      <c r="B6" s="132" t="s">
        <v>87</v>
      </c>
      <c r="C6" s="133">
        <v>340</v>
      </c>
      <c r="D6" s="137" t="s">
        <v>197</v>
      </c>
    </row>
    <row r="7" spans="1:16" ht="15" customHeight="1" x14ac:dyDescent="0.2">
      <c r="A7" s="131"/>
      <c r="B7" s="132" t="s">
        <v>83</v>
      </c>
      <c r="C7" s="133">
        <v>327</v>
      </c>
      <c r="D7" s="135" t="s">
        <v>196</v>
      </c>
    </row>
    <row r="8" spans="1:16" ht="15" hidden="1" customHeight="1" x14ac:dyDescent="0.2">
      <c r="A8" s="131"/>
      <c r="B8" s="132" t="s">
        <v>91</v>
      </c>
      <c r="C8" s="133">
        <v>356</v>
      </c>
      <c r="D8" s="137" t="s">
        <v>197</v>
      </c>
    </row>
    <row r="9" spans="1:16" ht="15" hidden="1" customHeight="1" x14ac:dyDescent="0.2">
      <c r="A9" s="131"/>
      <c r="B9" s="132" t="s">
        <v>92</v>
      </c>
      <c r="C9" s="133">
        <v>362</v>
      </c>
      <c r="D9" s="137" t="s">
        <v>197</v>
      </c>
    </row>
    <row r="10" spans="1:16" ht="15" customHeight="1" x14ac:dyDescent="0.2">
      <c r="A10" s="131"/>
      <c r="B10" s="132" t="s">
        <v>88</v>
      </c>
      <c r="C10" s="133">
        <v>342</v>
      </c>
      <c r="D10" s="137" t="s">
        <v>199</v>
      </c>
    </row>
    <row r="11" spans="1:16" ht="15" customHeight="1" x14ac:dyDescent="0.2">
      <c r="A11" s="131"/>
      <c r="B11" s="132" t="s">
        <v>116</v>
      </c>
      <c r="C11" s="133">
        <v>647</v>
      </c>
      <c r="D11" s="135" t="s">
        <v>196</v>
      </c>
    </row>
    <row r="12" spans="1:16" ht="15" customHeight="1" x14ac:dyDescent="0.2">
      <c r="A12" s="131"/>
      <c r="B12" s="132" t="s">
        <v>94</v>
      </c>
      <c r="C12" s="133">
        <v>382</v>
      </c>
      <c r="D12" s="137" t="s">
        <v>200</v>
      </c>
    </row>
    <row r="13" spans="1:16" ht="15" hidden="1" customHeight="1" x14ac:dyDescent="0.2">
      <c r="A13" s="136"/>
      <c r="B13" s="132" t="s">
        <v>98</v>
      </c>
      <c r="C13" s="133">
        <v>393</v>
      </c>
      <c r="D13" s="137" t="s">
        <v>197</v>
      </c>
    </row>
    <row r="14" spans="1:16" ht="15" customHeight="1" x14ac:dyDescent="0.2">
      <c r="A14" s="131"/>
      <c r="B14" s="132" t="s">
        <v>95</v>
      </c>
      <c r="C14" s="133">
        <v>386</v>
      </c>
      <c r="D14" s="135" t="s">
        <v>196</v>
      </c>
    </row>
    <row r="15" spans="1:16" ht="15" hidden="1" customHeight="1" x14ac:dyDescent="0.2">
      <c r="A15" s="131"/>
      <c r="B15" s="132" t="s">
        <v>100</v>
      </c>
      <c r="C15" s="133">
        <v>396</v>
      </c>
      <c r="D15" s="137" t="s">
        <v>197</v>
      </c>
    </row>
    <row r="16" spans="1:16" ht="15" customHeight="1" x14ac:dyDescent="0.2">
      <c r="A16" s="131"/>
      <c r="B16" s="132" t="s">
        <v>99</v>
      </c>
      <c r="C16" s="133">
        <v>394</v>
      </c>
      <c r="D16" s="137" t="s">
        <v>200</v>
      </c>
      <c r="P16" s="131"/>
    </row>
    <row r="17" spans="1:4" ht="15" hidden="1" customHeight="1" x14ac:dyDescent="0.2">
      <c r="A17" s="131"/>
      <c r="B17" s="132" t="s">
        <v>107</v>
      </c>
      <c r="C17" s="133">
        <v>561</v>
      </c>
      <c r="D17" s="137" t="s">
        <v>197</v>
      </c>
    </row>
    <row r="18" spans="1:4" ht="15" customHeight="1" x14ac:dyDescent="0.2">
      <c r="A18" s="131"/>
      <c r="B18" s="132" t="s">
        <v>103</v>
      </c>
      <c r="C18" s="133">
        <v>511</v>
      </c>
      <c r="D18" s="134" t="s">
        <v>195</v>
      </c>
    </row>
    <row r="19" spans="1:4" ht="15" customHeight="1" x14ac:dyDescent="0.2">
      <c r="A19" s="131"/>
      <c r="B19" s="132" t="s">
        <v>201</v>
      </c>
      <c r="C19" s="133">
        <v>422</v>
      </c>
      <c r="D19" s="137" t="s">
        <v>202</v>
      </c>
    </row>
    <row r="20" spans="1:4" ht="15" hidden="1" customHeight="1" x14ac:dyDescent="0.2">
      <c r="A20" s="131"/>
      <c r="B20" s="132" t="s">
        <v>82</v>
      </c>
      <c r="C20" s="133">
        <v>325</v>
      </c>
      <c r="D20" s="137" t="s">
        <v>197</v>
      </c>
    </row>
    <row r="21" spans="1:4" ht="15" customHeight="1" x14ac:dyDescent="0.2">
      <c r="A21" s="131"/>
      <c r="B21" s="132" t="s">
        <v>81</v>
      </c>
      <c r="C21" s="133">
        <v>315</v>
      </c>
      <c r="D21" s="137" t="s">
        <v>200</v>
      </c>
    </row>
    <row r="22" spans="1:4" ht="15" hidden="1" customHeight="1" x14ac:dyDescent="0.2">
      <c r="A22" s="131"/>
      <c r="B22" s="132" t="s">
        <v>104</v>
      </c>
      <c r="C22" s="133">
        <v>516</v>
      </c>
      <c r="D22" s="137" t="s">
        <v>197</v>
      </c>
    </row>
    <row r="23" spans="1:4" ht="15" hidden="1" customHeight="1" x14ac:dyDescent="0.2">
      <c r="A23" s="131"/>
      <c r="B23" s="132" t="s">
        <v>101</v>
      </c>
      <c r="C23" s="133">
        <v>484</v>
      </c>
      <c r="D23" s="137" t="s">
        <v>197</v>
      </c>
    </row>
    <row r="24" spans="1:4" ht="15" hidden="1" customHeight="1" x14ac:dyDescent="0.2">
      <c r="A24" s="131"/>
      <c r="B24" s="132" t="s">
        <v>109</v>
      </c>
      <c r="C24" s="133">
        <v>590</v>
      </c>
      <c r="D24" s="137" t="s">
        <v>197</v>
      </c>
    </row>
    <row r="25" spans="1:4" ht="15" hidden="1" customHeight="1" x14ac:dyDescent="0.2">
      <c r="A25" s="131"/>
      <c r="B25" s="132" t="s">
        <v>102</v>
      </c>
      <c r="C25" s="133">
        <v>500</v>
      </c>
      <c r="D25" s="137" t="s">
        <v>197</v>
      </c>
    </row>
    <row r="26" spans="1:4" ht="15" hidden="1" customHeight="1" x14ac:dyDescent="0.2">
      <c r="A26" s="131"/>
      <c r="B26" s="132" t="s">
        <v>93</v>
      </c>
      <c r="C26" s="133">
        <v>378</v>
      </c>
      <c r="D26" s="137" t="s">
        <v>197</v>
      </c>
    </row>
    <row r="27" spans="1:4" ht="15" customHeight="1" x14ac:dyDescent="0.2">
      <c r="A27" s="131"/>
      <c r="B27" s="132" t="s">
        <v>110</v>
      </c>
      <c r="C27" s="133">
        <v>595</v>
      </c>
      <c r="D27" s="137" t="s">
        <v>200</v>
      </c>
    </row>
    <row r="28" spans="1:4" ht="15" customHeight="1" x14ac:dyDescent="0.2">
      <c r="A28" s="131"/>
      <c r="B28" s="132" t="s">
        <v>86</v>
      </c>
      <c r="C28" s="133">
        <v>338</v>
      </c>
      <c r="D28" s="134" t="s">
        <v>195</v>
      </c>
    </row>
    <row r="29" spans="1:4" ht="15" hidden="1" customHeight="1" x14ac:dyDescent="0.2">
      <c r="A29" s="131"/>
      <c r="B29" s="132" t="s">
        <v>106</v>
      </c>
      <c r="C29" s="133">
        <v>533</v>
      </c>
      <c r="D29" s="137" t="s">
        <v>197</v>
      </c>
    </row>
    <row r="30" spans="1:4" ht="15" hidden="1" customHeight="1" x14ac:dyDescent="0.2">
      <c r="A30" s="131"/>
      <c r="B30" s="132" t="s">
        <v>85</v>
      </c>
      <c r="C30" s="138">
        <v>329</v>
      </c>
      <c r="D30" s="137" t="s">
        <v>197</v>
      </c>
    </row>
    <row r="31" spans="1:4" ht="15" hidden="1" customHeight="1" x14ac:dyDescent="0.2">
      <c r="A31" s="131"/>
      <c r="B31" s="132" t="s">
        <v>89</v>
      </c>
      <c r="C31" s="138">
        <v>345</v>
      </c>
      <c r="D31" s="137" t="s">
        <v>197</v>
      </c>
    </row>
    <row r="32" spans="1:4" ht="15" customHeight="1" x14ac:dyDescent="0.2">
      <c r="A32" s="131"/>
      <c r="B32" s="132" t="s">
        <v>105</v>
      </c>
      <c r="C32" s="133">
        <v>528</v>
      </c>
      <c r="D32" s="134" t="s">
        <v>195</v>
      </c>
    </row>
    <row r="33" spans="1:4" ht="15" customHeight="1" x14ac:dyDescent="0.2">
      <c r="A33" s="131"/>
      <c r="B33" s="132" t="s">
        <v>203</v>
      </c>
      <c r="C33" s="138">
        <v>643</v>
      </c>
      <c r="D33" s="137" t="s">
        <v>199</v>
      </c>
    </row>
    <row r="34" spans="1:4" ht="15" customHeight="1" x14ac:dyDescent="0.2">
      <c r="A34" s="131"/>
      <c r="B34" s="132" t="s">
        <v>97</v>
      </c>
      <c r="C34" s="133">
        <v>391</v>
      </c>
      <c r="D34" s="137" t="s">
        <v>199</v>
      </c>
    </row>
    <row r="35" spans="1:4" ht="15" hidden="1" customHeight="1" x14ac:dyDescent="0.2">
      <c r="A35" s="131"/>
      <c r="B35" s="132" t="s">
        <v>108</v>
      </c>
      <c r="C35" s="133">
        <v>587</v>
      </c>
      <c r="D35" s="137" t="s">
        <v>197</v>
      </c>
    </row>
    <row r="36" spans="1:4" ht="15" hidden="1" customHeight="1" x14ac:dyDescent="0.2">
      <c r="A36" s="131"/>
      <c r="B36" s="132" t="s">
        <v>111</v>
      </c>
      <c r="C36" s="133">
        <v>606</v>
      </c>
      <c r="D36" s="137" t="s">
        <v>197</v>
      </c>
    </row>
    <row r="37" spans="1:4" ht="15" hidden="1" customHeight="1" x14ac:dyDescent="0.2">
      <c r="A37" s="131"/>
      <c r="B37" s="132" t="s">
        <v>113</v>
      </c>
      <c r="C37" s="133">
        <v>620</v>
      </c>
      <c r="D37" s="137" t="s">
        <v>197</v>
      </c>
    </row>
    <row r="38" spans="1:4" ht="15" customHeight="1" x14ac:dyDescent="0.2">
      <c r="A38" s="131"/>
      <c r="B38" s="132" t="s">
        <v>96</v>
      </c>
      <c r="C38" s="133">
        <v>390</v>
      </c>
      <c r="D38" s="135" t="s">
        <v>196</v>
      </c>
    </row>
    <row r="39" spans="1:4" ht="15" customHeight="1" x14ac:dyDescent="0.2">
      <c r="A39" s="131"/>
      <c r="B39" s="132" t="s">
        <v>79</v>
      </c>
      <c r="C39" s="133">
        <v>645</v>
      </c>
      <c r="D39" s="137" t="s">
        <v>207</v>
      </c>
    </row>
    <row r="40" spans="1:4" ht="15" hidden="1" customHeight="1" x14ac:dyDescent="0.2">
      <c r="A40" s="131"/>
      <c r="B40" s="132" t="s">
        <v>114</v>
      </c>
      <c r="C40" s="133">
        <v>642</v>
      </c>
      <c r="D40" s="137" t="s">
        <v>197</v>
      </c>
    </row>
    <row r="41" spans="1:4" ht="15" hidden="1" customHeight="1" x14ac:dyDescent="0.2">
      <c r="A41" s="131"/>
      <c r="B41" s="132" t="s">
        <v>112</v>
      </c>
      <c r="C41" s="133">
        <v>614</v>
      </c>
      <c r="D41" s="137" t="s">
        <v>197</v>
      </c>
    </row>
    <row r="42" spans="1:4" ht="15" hidden="1" customHeight="1" x14ac:dyDescent="0.2">
      <c r="A42" s="131"/>
      <c r="B42" s="132" t="s">
        <v>90</v>
      </c>
      <c r="C42" s="133">
        <v>351</v>
      </c>
      <c r="D42" s="137" t="s">
        <v>197</v>
      </c>
    </row>
    <row r="43" spans="1:4" ht="15" customHeight="1" x14ac:dyDescent="0.2">
      <c r="A43" s="131"/>
      <c r="B43" s="132" t="s">
        <v>118</v>
      </c>
      <c r="C43" s="133">
        <v>659</v>
      </c>
      <c r="D43" s="137" t="s">
        <v>200</v>
      </c>
    </row>
    <row r="44" spans="1:4" ht="15" customHeight="1" x14ac:dyDescent="0.2">
      <c r="A44" s="131"/>
      <c r="B44" s="132" t="s">
        <v>117</v>
      </c>
      <c r="C44" s="133">
        <v>657</v>
      </c>
      <c r="D44" s="137" t="s">
        <v>200</v>
      </c>
    </row>
    <row r="45" spans="1:4" ht="15" customHeight="1" x14ac:dyDescent="0.2">
      <c r="A45" s="131"/>
      <c r="B45" s="132" t="s">
        <v>115</v>
      </c>
      <c r="C45" s="133">
        <v>644</v>
      </c>
      <c r="D45" s="137" t="s">
        <v>200</v>
      </c>
    </row>
    <row r="47" spans="1:4" ht="145.5" customHeight="1" x14ac:dyDescent="0.2">
      <c r="B47" s="886" t="s">
        <v>208</v>
      </c>
      <c r="C47" s="887"/>
      <c r="D47" s="888"/>
    </row>
    <row r="48" spans="1:4" x14ac:dyDescent="0.2">
      <c r="B48" s="885"/>
      <c r="C48" s="885"/>
      <c r="D48" s="885"/>
    </row>
    <row r="50" spans="2:2" x14ac:dyDescent="0.2">
      <c r="B50" s="139"/>
    </row>
  </sheetData>
  <sheetProtection algorithmName="SHA-512" hashValue="CtZ/9rV7pEOvo5ljMuP85Drskj+EhwbLRkL3LQ35YM7S+xWOh0syAu+ykyE+jAsJgT0vvbILh3d6IY5MOAq9NQ==" saltValue="deVJGbIRLISLWBm8pZBXlQ==" spinCount="100000" sheet="1" objects="1" scenarios="1"/>
  <sortState ref="B3:D45">
    <sortCondition ref="B3:B45"/>
  </sortState>
  <mergeCells count="3">
    <mergeCell ref="B1:D1"/>
    <mergeCell ref="B48:D48"/>
    <mergeCell ref="B47:D47"/>
  </mergeCells>
  <pageMargins left="0.45" right="0.45" top="0.5" bottom="0.5" header="0.3" footer="0.3"/>
  <pageSetup scale="82" fitToHeight="0" orientation="portrait" verticalDpi="59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V198"/>
  <sheetViews>
    <sheetView zoomScale="120" zoomScaleNormal="120" workbookViewId="0">
      <selection activeCell="O1" sqref="O1"/>
    </sheetView>
  </sheetViews>
  <sheetFormatPr defaultRowHeight="12.75" x14ac:dyDescent="0.2"/>
  <sheetData>
    <row r="1" spans="1:22" s="21" customFormat="1" ht="12.75" customHeight="1" x14ac:dyDescent="0.2">
      <c r="A1" s="23"/>
    </row>
    <row r="2" spans="1:22" ht="12.75" customHeight="1" x14ac:dyDescent="0.2"/>
    <row r="3" spans="1:22" ht="12.75" customHeight="1" x14ac:dyDescent="0.2">
      <c r="A3" s="15"/>
      <c r="B3" s="15"/>
      <c r="C3" s="15"/>
      <c r="D3" s="15"/>
      <c r="E3" s="15"/>
      <c r="F3" s="15"/>
      <c r="G3" s="15"/>
    </row>
    <row r="7" spans="1:22" x14ac:dyDescent="0.2">
      <c r="V7" s="22"/>
    </row>
    <row r="189" spans="2:3" ht="15" x14ac:dyDescent="0.2">
      <c r="B189" s="140" t="s">
        <v>209</v>
      </c>
    </row>
    <row r="190" spans="2:3" ht="14.25" x14ac:dyDescent="0.2">
      <c r="B190" s="145" t="s">
        <v>217</v>
      </c>
    </row>
    <row r="191" spans="2:3" s="21" customFormat="1" ht="14.25" x14ac:dyDescent="0.2">
      <c r="B191" s="141"/>
      <c r="C191" s="142" t="s">
        <v>210</v>
      </c>
    </row>
    <row r="192" spans="2:3" ht="14.25" x14ac:dyDescent="0.2">
      <c r="B192" s="145" t="s">
        <v>218</v>
      </c>
    </row>
    <row r="193" spans="2:3" ht="15" x14ac:dyDescent="0.2">
      <c r="C193" s="143" t="s">
        <v>211</v>
      </c>
    </row>
    <row r="194" spans="2:3" s="21" customFormat="1" ht="14.25" x14ac:dyDescent="0.2">
      <c r="B194" s="145" t="s">
        <v>212</v>
      </c>
    </row>
    <row r="195" spans="2:3" ht="15" x14ac:dyDescent="0.2">
      <c r="C195" s="143" t="s">
        <v>213</v>
      </c>
    </row>
    <row r="196" spans="2:3" s="21" customFormat="1" ht="14.25" x14ac:dyDescent="0.2">
      <c r="B196" s="145" t="s">
        <v>214</v>
      </c>
    </row>
    <row r="197" spans="2:3" x14ac:dyDescent="0.2">
      <c r="C197" s="143" t="s">
        <v>215</v>
      </c>
    </row>
    <row r="198" spans="2:3" x14ac:dyDescent="0.2">
      <c r="C198" s="144" t="s">
        <v>216</v>
      </c>
    </row>
  </sheetData>
  <hyperlinks>
    <hyperlink ref="B194" r:id="rId1"/>
    <hyperlink ref="B196" r:id="rId2"/>
    <hyperlink ref="C198" r:id="rId3"/>
    <hyperlink ref="B190" r:id="rId4"/>
    <hyperlink ref="B192" r:id="rId5"/>
  </hyperlinks>
  <pageMargins left="0.45" right="0.45" top="0.5" bottom="0.5" header="0.3" footer="0.3"/>
  <pageSetup scale="77" fitToHeight="0"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
  <sheetViews>
    <sheetView zoomScale="120" zoomScaleNormal="120" workbookViewId="0"/>
  </sheetViews>
  <sheetFormatPr defaultRowHeight="12.75" x14ac:dyDescent="0.2"/>
  <sheetData>
    <row r="1" spans="1:1" ht="20.25" x14ac:dyDescent="0.2">
      <c r="A1" s="129" t="s">
        <v>170</v>
      </c>
    </row>
  </sheetData>
  <sheetProtection algorithmName="SHA-512" hashValue="jEhCumPRhrPts7awS2PB21FvXbF35LlvT0tssSjCRATWQ6bekfxNZTAK16HMl7wlIcOjXJiWTZj06J1HNjWuvg==" saltValue="RxOwyrhqhVSJvgODjP7Cjg==" spinCount="100000" sheet="1" objects="1" scenarios="1"/>
  <pageMargins left="0.45" right="0.45" top="0.5" bottom="0.5" header="0.3" footer="0.3"/>
  <pageSetup scale="61" fitToHeight="0" orientation="portrait" verticalDpi="598"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Datasheet Instructions</vt:lpstr>
      <vt:lpstr>Rapid Approach Screening</vt:lpstr>
      <vt:lpstr>Standard Approach Assessment</vt:lpstr>
      <vt:lpstr>Selected Practices</vt:lpstr>
      <vt:lpstr>State Monarch BMPs</vt:lpstr>
      <vt:lpstr>TN9_Table 3</vt:lpstr>
      <vt:lpstr>'State Monarch BMPs'!Burning</vt:lpstr>
      <vt:lpstr>'State Monarch BMPs'!Coordinate_Activities_with_Neighbors</vt:lpstr>
      <vt:lpstr>'State Monarch BMPs'!Grazing</vt:lpstr>
      <vt:lpstr>'State Monarch BMPs'!Herbicide_Applications</vt:lpstr>
      <vt:lpstr>'State Monarch BMPs'!Iowa_NRCS_Best_Practices_for_Monarch_DRA</vt:lpstr>
      <vt:lpstr>'State Monarch BMPs'!Look_Before_Acting</vt:lpstr>
      <vt:lpstr>'State Monarch BMPs'!Mowing_and_Haying</vt:lpstr>
      <vt:lpstr>'Datasheet Instructions'!Print_Area</vt:lpstr>
      <vt:lpstr>'Rapid Approach Screening'!Print_Area</vt:lpstr>
      <vt:lpstr>'Selected Practices'!Print_Area</vt:lpstr>
      <vt:lpstr>'Standard Approach Assessment'!Print_Area</vt:lpstr>
      <vt:lpstr>'State Monarch BMPs'!Print_Area</vt:lpstr>
      <vt:lpstr>'TN9_Table 3'!Print_Area</vt:lpstr>
      <vt:lpstr>'State Monarch BMPs'!Tillage</vt:lpstr>
      <vt:lpstr>'State Monarch BMPs'!Use_Approved_Decision_Support_Tools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Wildlife Habitat Evaluation Guide for the Monarch Butterfly, Midwest</dc:title>
  <dc:creator>Oja, Mark - NRCS, St. Paul, MN;Cronin, James - NRCS, Des Moines, IA;Davis, Lee - NRCS, Fort Worth, TX;Vaughan, Mace - NRCS, Portland, OR;Lowe, Brianne - NRCS, Indianapolis, IN</dc:creator>
  <cp:lastModifiedBy>Davis, Lee - NRCS, Fort Worth, TX</cp:lastModifiedBy>
  <cp:lastPrinted>2018-09-07T18:08:02Z</cp:lastPrinted>
  <dcterms:created xsi:type="dcterms:W3CDTF">2016-03-24T08:07:48Z</dcterms:created>
  <dcterms:modified xsi:type="dcterms:W3CDTF">2018-09-07T18:51:02Z</dcterms:modified>
</cp:coreProperties>
</file>